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chu\Documents\PLAYERO ROJIZO Tesis\"/>
    </mc:Choice>
  </mc:AlternateContent>
  <xr:revisionPtr revIDLastSave="0" documentId="13_ncr:1_{B9241E4B-89EA-4895-B0FE-9104D694837E}" xr6:coauthVersionLast="47" xr6:coauthVersionMax="47" xr10:uidLastSave="{00000000-0000-0000-0000-000000000000}"/>
  <bookViews>
    <workbookView xWindow="-98" yWindow="-98" windowWidth="19396" windowHeight="11475" activeTab="1" xr2:uid="{FA9218EF-7AC9-4B48-8DD6-EFB234B65320}"/>
  </bookViews>
  <sheets>
    <sheet name="Intake and capture rate" sheetId="2" r:id="rId1"/>
    <sheet name="Tota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8" i="2" l="1"/>
  <c r="I361" i="2"/>
  <c r="I354" i="2"/>
  <c r="I348" i="2"/>
  <c r="I341" i="2"/>
  <c r="I337" i="2"/>
  <c r="I334" i="2"/>
  <c r="I330" i="2"/>
  <c r="I321" i="2"/>
  <c r="I317" i="2"/>
  <c r="I312" i="2"/>
  <c r="I308" i="2"/>
  <c r="I302" i="2"/>
  <c r="I297" i="2"/>
  <c r="I283" i="2"/>
  <c r="I275" i="2"/>
  <c r="I272" i="2"/>
  <c r="I259" i="2"/>
  <c r="I251" i="2"/>
  <c r="I237" i="2"/>
  <c r="I229" i="2"/>
  <c r="I224" i="2"/>
  <c r="I216" i="2"/>
  <c r="I206" i="2"/>
  <c r="I196" i="2"/>
  <c r="I186" i="2"/>
  <c r="I179" i="2"/>
  <c r="I173" i="2"/>
  <c r="I166" i="2"/>
  <c r="I159" i="2"/>
  <c r="I148" i="2"/>
  <c r="I132" i="2"/>
  <c r="I126" i="2"/>
  <c r="I118" i="2"/>
  <c r="I105" i="2"/>
  <c r="I97" i="2"/>
  <c r="I91" i="2"/>
  <c r="I87" i="2"/>
  <c r="I78" i="2"/>
  <c r="I71" i="2"/>
  <c r="I43" i="2"/>
  <c r="I37" i="2"/>
  <c r="I32" i="2"/>
  <c r="I24" i="2"/>
  <c r="I18" i="2"/>
  <c r="I12" i="2"/>
  <c r="I4" i="2"/>
  <c r="H368" i="2"/>
  <c r="F368" i="2"/>
  <c r="F361" i="2"/>
  <c r="H361" i="2" s="1"/>
  <c r="F354" i="2"/>
  <c r="H354" i="2" s="1"/>
  <c r="F348" i="2"/>
  <c r="H348" i="2" s="1"/>
  <c r="F341" i="2"/>
  <c r="H341" i="2" s="1"/>
  <c r="F337" i="2"/>
  <c r="H337" i="2" s="1"/>
  <c r="F334" i="2"/>
  <c r="H334" i="2" s="1"/>
  <c r="F330" i="2"/>
  <c r="H330" i="2" s="1"/>
  <c r="H321" i="2"/>
  <c r="F321" i="2"/>
  <c r="F317" i="2"/>
  <c r="H317" i="2" s="1"/>
  <c r="F312" i="2"/>
  <c r="H312" i="2" s="1"/>
  <c r="F308" i="2"/>
  <c r="H308" i="2" s="1"/>
  <c r="E4" i="2" l="1"/>
  <c r="E298" i="2" l="1"/>
  <c r="F297" i="2" s="1"/>
  <c r="H297" i="2" s="1"/>
  <c r="E299" i="2"/>
  <c r="E300" i="2"/>
  <c r="E303" i="2"/>
  <c r="E304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73" i="2"/>
  <c r="F272" i="2" s="1"/>
  <c r="H272" i="2" s="1"/>
  <c r="E276" i="2"/>
  <c r="E277" i="2"/>
  <c r="E278" i="2"/>
  <c r="E279" i="2"/>
  <c r="E280" i="2"/>
  <c r="E281" i="2"/>
  <c r="E260" i="2"/>
  <c r="E261" i="2"/>
  <c r="E262" i="2"/>
  <c r="E263" i="2"/>
  <c r="E264" i="2"/>
  <c r="E265" i="2"/>
  <c r="E266" i="2"/>
  <c r="E267" i="2"/>
  <c r="E268" i="2"/>
  <c r="E269" i="2"/>
  <c r="E270" i="2"/>
  <c r="E252" i="2"/>
  <c r="E253" i="2"/>
  <c r="E254" i="2"/>
  <c r="E255" i="2"/>
  <c r="E256" i="2"/>
  <c r="E257" i="2"/>
  <c r="E239" i="2"/>
  <c r="E240" i="2"/>
  <c r="E241" i="2"/>
  <c r="E242" i="2"/>
  <c r="E243" i="2"/>
  <c r="E244" i="2"/>
  <c r="E245" i="2"/>
  <c r="E246" i="2"/>
  <c r="E247" i="2"/>
  <c r="E248" i="2"/>
  <c r="E249" i="2"/>
  <c r="E238" i="2"/>
  <c r="E217" i="2"/>
  <c r="E218" i="2"/>
  <c r="E219" i="2"/>
  <c r="E220" i="2"/>
  <c r="E225" i="2"/>
  <c r="E226" i="2"/>
  <c r="E227" i="2"/>
  <c r="E230" i="2"/>
  <c r="E231" i="2"/>
  <c r="E232" i="2"/>
  <c r="E207" i="2"/>
  <c r="E208" i="2"/>
  <c r="E209" i="2"/>
  <c r="E210" i="2"/>
  <c r="E211" i="2"/>
  <c r="E212" i="2"/>
  <c r="E213" i="2"/>
  <c r="E214" i="2"/>
  <c r="E197" i="2"/>
  <c r="E198" i="2"/>
  <c r="E199" i="2"/>
  <c r="E200" i="2"/>
  <c r="E201" i="2"/>
  <c r="E202" i="2"/>
  <c r="E203" i="2"/>
  <c r="E204" i="2"/>
  <c r="E187" i="2"/>
  <c r="E188" i="2"/>
  <c r="E189" i="2"/>
  <c r="E190" i="2"/>
  <c r="E191" i="2"/>
  <c r="E192" i="2"/>
  <c r="E193" i="2"/>
  <c r="E194" i="2"/>
  <c r="E180" i="2"/>
  <c r="E181" i="2"/>
  <c r="E182" i="2"/>
  <c r="E183" i="2"/>
  <c r="E184" i="2"/>
  <c r="E167" i="2"/>
  <c r="E168" i="2"/>
  <c r="E169" i="2"/>
  <c r="E170" i="2"/>
  <c r="E171" i="2"/>
  <c r="E174" i="2"/>
  <c r="E175" i="2"/>
  <c r="E176" i="2"/>
  <c r="E177" i="2"/>
  <c r="E160" i="2"/>
  <c r="E161" i="2"/>
  <c r="E162" i="2"/>
  <c r="E163" i="2"/>
  <c r="E164" i="2"/>
  <c r="E149" i="2"/>
  <c r="E150" i="2"/>
  <c r="E151" i="2"/>
  <c r="E152" i="2"/>
  <c r="E153" i="2"/>
  <c r="E154" i="2"/>
  <c r="E155" i="2"/>
  <c r="E156" i="2"/>
  <c r="E157" i="2"/>
  <c r="E142" i="2"/>
  <c r="E143" i="2"/>
  <c r="E144" i="2"/>
  <c r="E145" i="2"/>
  <c r="E146" i="2"/>
  <c r="E133" i="2"/>
  <c r="E134" i="2"/>
  <c r="E135" i="2"/>
  <c r="E136" i="2"/>
  <c r="E137" i="2"/>
  <c r="E138" i="2"/>
  <c r="E139" i="2"/>
  <c r="E140" i="2"/>
  <c r="E141" i="2"/>
  <c r="E127" i="2"/>
  <c r="E128" i="2"/>
  <c r="E129" i="2"/>
  <c r="E130" i="2"/>
  <c r="E119" i="2"/>
  <c r="E120" i="2"/>
  <c r="E121" i="2"/>
  <c r="E122" i="2"/>
  <c r="E123" i="2"/>
  <c r="E124" i="2"/>
  <c r="E107" i="2"/>
  <c r="E108" i="2"/>
  <c r="E109" i="2"/>
  <c r="E110" i="2"/>
  <c r="E111" i="2"/>
  <c r="E112" i="2"/>
  <c r="E113" i="2"/>
  <c r="E114" i="2"/>
  <c r="E106" i="2"/>
  <c r="E99" i="2"/>
  <c r="E100" i="2"/>
  <c r="E101" i="2"/>
  <c r="E102" i="2"/>
  <c r="E98" i="2"/>
  <c r="F97" i="2" s="1"/>
  <c r="H97" i="2" s="1"/>
  <c r="E93" i="2"/>
  <c r="E94" i="2"/>
  <c r="E95" i="2"/>
  <c r="E92" i="2"/>
  <c r="F91" i="2" s="1"/>
  <c r="H91" i="2" s="1"/>
  <c r="E88" i="2"/>
  <c r="E89" i="2"/>
  <c r="E80" i="2"/>
  <c r="E81" i="2"/>
  <c r="E82" i="2"/>
  <c r="E83" i="2"/>
  <c r="E84" i="2"/>
  <c r="E85" i="2"/>
  <c r="E76" i="2"/>
  <c r="E79" i="2"/>
  <c r="F78" i="2" s="1"/>
  <c r="H78" i="2" s="1"/>
  <c r="E72" i="2"/>
  <c r="F71" i="2" s="1"/>
  <c r="H71" i="2" s="1"/>
  <c r="E67" i="2"/>
  <c r="E62" i="2"/>
  <c r="E57" i="2"/>
  <c r="E52" i="2"/>
  <c r="E47" i="2"/>
  <c r="E44" i="2"/>
  <c r="E45" i="2"/>
  <c r="E46" i="2"/>
  <c r="E48" i="2"/>
  <c r="E49" i="2"/>
  <c r="E50" i="2"/>
  <c r="E51" i="2"/>
  <c r="E53" i="2"/>
  <c r="E54" i="2"/>
  <c r="E55" i="2"/>
  <c r="E56" i="2"/>
  <c r="E58" i="2"/>
  <c r="E59" i="2"/>
  <c r="E60" i="2"/>
  <c r="E61" i="2"/>
  <c r="E63" i="2"/>
  <c r="E64" i="2"/>
  <c r="E65" i="2"/>
  <c r="E66" i="2"/>
  <c r="E68" i="2"/>
  <c r="E69" i="2"/>
  <c r="E73" i="2"/>
  <c r="E74" i="2"/>
  <c r="E75" i="2"/>
  <c r="E33" i="2"/>
  <c r="E34" i="2"/>
  <c r="E35" i="2"/>
  <c r="E38" i="2"/>
  <c r="E39" i="2"/>
  <c r="E40" i="2"/>
  <c r="E41" i="2"/>
  <c r="E14" i="2"/>
  <c r="E15" i="2"/>
  <c r="E16" i="2"/>
  <c r="E19" i="2"/>
  <c r="F18" i="2" s="1"/>
  <c r="H18" i="2" s="1"/>
  <c r="E20" i="2"/>
  <c r="E21" i="2"/>
  <c r="E22" i="2"/>
  <c r="E25" i="2"/>
  <c r="E26" i="2"/>
  <c r="E27" i="2"/>
  <c r="E28" i="2"/>
  <c r="E29" i="2"/>
  <c r="E30" i="2"/>
  <c r="E13" i="2"/>
  <c r="E5" i="2"/>
  <c r="F4" i="2" s="1"/>
  <c r="H4" i="2" s="1"/>
  <c r="E6" i="2"/>
  <c r="E7" i="2"/>
  <c r="E8" i="2"/>
  <c r="E9" i="2"/>
  <c r="F166" i="2" l="1"/>
  <c r="H166" i="2" s="1"/>
  <c r="F229" i="2"/>
  <c r="H229" i="2" s="1"/>
  <c r="F148" i="2"/>
  <c r="H148" i="2" s="1"/>
  <c r="F259" i="2"/>
  <c r="H259" i="2" s="1"/>
  <c r="F275" i="2"/>
  <c r="H275" i="2" s="1"/>
  <c r="F43" i="2"/>
  <c r="H43" i="2" s="1"/>
  <c r="F12" i="2"/>
  <c r="H12" i="2" s="1"/>
  <c r="F196" i="2"/>
  <c r="H196" i="2" s="1"/>
  <c r="F32" i="2"/>
  <c r="H32" i="2" s="1"/>
  <c r="F118" i="2"/>
  <c r="H118" i="2" s="1"/>
  <c r="F24" i="2"/>
  <c r="H24" i="2" s="1"/>
  <c r="F302" i="2"/>
  <c r="H302" i="2" s="1"/>
  <c r="F126" i="2"/>
  <c r="H126" i="2" s="1"/>
  <c r="F173" i="2"/>
  <c r="H173" i="2" s="1"/>
  <c r="F132" i="2"/>
  <c r="H132" i="2" s="1"/>
  <c r="F283" i="2"/>
  <c r="H283" i="2" s="1"/>
  <c r="F237" i="2"/>
  <c r="H237" i="2" s="1"/>
  <c r="F251" i="2"/>
  <c r="H251" i="2" s="1"/>
  <c r="F87" i="2"/>
  <c r="H87" i="2" s="1"/>
  <c r="F224" i="2"/>
  <c r="H224" i="2" s="1"/>
  <c r="F37" i="2"/>
  <c r="H37" i="2" s="1"/>
  <c r="F179" i="2"/>
  <c r="H179" i="2" s="1"/>
  <c r="F159" i="2"/>
  <c r="H159" i="2" s="1"/>
  <c r="F216" i="2"/>
  <c r="H216" i="2" s="1"/>
  <c r="F105" i="2"/>
  <c r="H105" i="2" s="1"/>
  <c r="F186" i="2"/>
  <c r="H186" i="2" s="1"/>
  <c r="F206" i="2"/>
  <c r="H20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Josefina Fernández</author>
  </authors>
  <commentList>
    <comment ref="I1" authorId="0" shapeId="0" xr:uid="{AFCAA215-95E8-4632-8504-11F032889EA1}">
      <text>
        <r>
          <rPr>
            <b/>
            <sz val="9"/>
            <color indexed="81"/>
            <rFont val="Tahoma"/>
            <family val="2"/>
          </rPr>
          <t>Josefina Fernández:</t>
        </r>
        <r>
          <rPr>
            <sz val="9"/>
            <color indexed="81"/>
            <rFont val="Tahoma"/>
            <family val="2"/>
          </rPr>
          <t xml:space="preserve">
60 seconds = 1 min</t>
        </r>
      </text>
    </comment>
  </commentList>
</comments>
</file>

<file path=xl/sharedStrings.xml><?xml version="1.0" encoding="utf-8"?>
<sst xmlns="http://schemas.openxmlformats.org/spreadsheetml/2006/main" count="571" uniqueCount="209">
  <si>
    <t>DSCN 3493</t>
  </si>
  <si>
    <t>DSCN 3492</t>
  </si>
  <si>
    <t>DSCN 3478</t>
  </si>
  <si>
    <t>DSCN 3472</t>
  </si>
  <si>
    <t>DSCN 3471</t>
  </si>
  <si>
    <t>DSCN 3467</t>
  </si>
  <si>
    <t>DSCN 3459</t>
  </si>
  <si>
    <t>DSCN 3441</t>
  </si>
  <si>
    <t>DSCN 3437</t>
  </si>
  <si>
    <t>DSCN 3436</t>
  </si>
  <si>
    <t>DSCN 3431</t>
  </si>
  <si>
    <t>DSCN 2839</t>
  </si>
  <si>
    <t>DSCN 2838</t>
  </si>
  <si>
    <t>DSCN 2828</t>
  </si>
  <si>
    <t>DSCN 2827</t>
  </si>
  <si>
    <t>DSCN 2826</t>
  </si>
  <si>
    <t>DSCN 2825</t>
  </si>
  <si>
    <t>DSCN 2824</t>
  </si>
  <si>
    <t>DSCN 2823</t>
  </si>
  <si>
    <t>DSCN 2822</t>
  </si>
  <si>
    <t>DSCN 2821</t>
  </si>
  <si>
    <t>0.00</t>
  </si>
  <si>
    <t>0.11</t>
  </si>
  <si>
    <t>Donax</t>
  </si>
  <si>
    <t>0.19</t>
  </si>
  <si>
    <t>no id</t>
  </si>
  <si>
    <t>0.27</t>
  </si>
  <si>
    <t>0.30</t>
  </si>
  <si>
    <t>1.07</t>
  </si>
  <si>
    <t>0.07</t>
  </si>
  <si>
    <t>0.13</t>
  </si>
  <si>
    <t>0.21</t>
  </si>
  <si>
    <t>0.49</t>
  </si>
  <si>
    <t>0.09</t>
  </si>
  <si>
    <t>0.12</t>
  </si>
  <si>
    <t>0.20</t>
  </si>
  <si>
    <t>0.28</t>
  </si>
  <si>
    <t>0.01</t>
  </si>
  <si>
    <t>1.15</t>
  </si>
  <si>
    <t xml:space="preserve">no id </t>
  </si>
  <si>
    <t>1.20</t>
  </si>
  <si>
    <t>1.29</t>
  </si>
  <si>
    <t>1.39</t>
  </si>
  <si>
    <t>1.43</t>
  </si>
  <si>
    <t>1.13</t>
  </si>
  <si>
    <t>Amarilla</t>
  </si>
  <si>
    <t>1.48</t>
  </si>
  <si>
    <t>2.27</t>
  </si>
  <si>
    <t>0.42</t>
  </si>
  <si>
    <t>1.34</t>
  </si>
  <si>
    <t>1.54</t>
  </si>
  <si>
    <t>0.05</t>
  </si>
  <si>
    <t>0.15</t>
  </si>
  <si>
    <t>0.29</t>
  </si>
  <si>
    <t>0.55</t>
  </si>
  <si>
    <t>1.08</t>
  </si>
  <si>
    <t>1.11</t>
  </si>
  <si>
    <t>1.21</t>
  </si>
  <si>
    <t>1.36</t>
  </si>
  <si>
    <t>1.46</t>
  </si>
  <si>
    <t>2.03</t>
  </si>
  <si>
    <t>2.06</t>
  </si>
  <si>
    <t>2.19</t>
  </si>
  <si>
    <t>2.20</t>
  </si>
  <si>
    <t>3.08</t>
  </si>
  <si>
    <t>3.26</t>
  </si>
  <si>
    <t>3.44</t>
  </si>
  <si>
    <t>3.46</t>
  </si>
  <si>
    <t>3.51</t>
  </si>
  <si>
    <t>3.56</t>
  </si>
  <si>
    <t>4.19</t>
  </si>
  <si>
    <t>4.44</t>
  </si>
  <si>
    <t>4.46</t>
  </si>
  <si>
    <t>4.51</t>
  </si>
  <si>
    <t>5.06</t>
  </si>
  <si>
    <t>1.28</t>
  </si>
  <si>
    <t>1.32</t>
  </si>
  <si>
    <t>0.06</t>
  </si>
  <si>
    <t>1.16</t>
  </si>
  <si>
    <t>1.59</t>
  </si>
  <si>
    <t>2.35</t>
  </si>
  <si>
    <t>3.15</t>
  </si>
  <si>
    <t>4.06</t>
  </si>
  <si>
    <t>4.21</t>
  </si>
  <si>
    <t>1.52</t>
  </si>
  <si>
    <t>2.22</t>
  </si>
  <si>
    <t>1.45</t>
  </si>
  <si>
    <t>2.23</t>
  </si>
  <si>
    <t>5.23</t>
  </si>
  <si>
    <t>5.33</t>
  </si>
  <si>
    <t>5.40</t>
  </si>
  <si>
    <t>0.17</t>
  </si>
  <si>
    <t>0.59</t>
  </si>
  <si>
    <t>1.10</t>
  </si>
  <si>
    <t>1.30</t>
  </si>
  <si>
    <t>3.20</t>
  </si>
  <si>
    <t>4.09</t>
  </si>
  <si>
    <t>4.15</t>
  </si>
  <si>
    <t>4.17</t>
  </si>
  <si>
    <t>0.02</t>
  </si>
  <si>
    <t xml:space="preserve">Amarilla </t>
  </si>
  <si>
    <t>1.38</t>
  </si>
  <si>
    <t>2.09</t>
  </si>
  <si>
    <t>0.16</t>
  </si>
  <si>
    <t>0.04</t>
  </si>
  <si>
    <t>0.22</t>
  </si>
  <si>
    <t>0.36</t>
  </si>
  <si>
    <t>0.37</t>
  </si>
  <si>
    <t>1.00</t>
  </si>
  <si>
    <t>1.04</t>
  </si>
  <si>
    <t>1.05</t>
  </si>
  <si>
    <t>1.37</t>
  </si>
  <si>
    <t>1.40</t>
  </si>
  <si>
    <t>0.56</t>
  </si>
  <si>
    <t>1.02</t>
  </si>
  <si>
    <t>1.18</t>
  </si>
  <si>
    <t>2.44</t>
  </si>
  <si>
    <t>2.49</t>
  </si>
  <si>
    <t>2.56</t>
  </si>
  <si>
    <t>3.13</t>
  </si>
  <si>
    <t>2.25</t>
  </si>
  <si>
    <t>3.07</t>
  </si>
  <si>
    <t>3.09</t>
  </si>
  <si>
    <t>Bivaldo ind</t>
  </si>
  <si>
    <t>2.15</t>
  </si>
  <si>
    <t>2.10</t>
  </si>
  <si>
    <t>2.14</t>
  </si>
  <si>
    <t>0.40</t>
  </si>
  <si>
    <t>1.17</t>
  </si>
  <si>
    <t>1.19</t>
  </si>
  <si>
    <t>4.03</t>
  </si>
  <si>
    <t>0.31</t>
  </si>
  <si>
    <t>0.33</t>
  </si>
  <si>
    <t>0.45</t>
  </si>
  <si>
    <t>1.27</t>
  </si>
  <si>
    <t>1.49</t>
  </si>
  <si>
    <t>0.03</t>
  </si>
  <si>
    <t>0.25</t>
  </si>
  <si>
    <t>0.47</t>
  </si>
  <si>
    <t>0.57</t>
  </si>
  <si>
    <t>1.12</t>
  </si>
  <si>
    <t>0194 (angeles)</t>
  </si>
  <si>
    <t xml:space="preserve">0.03 </t>
  </si>
  <si>
    <t>0.23</t>
  </si>
  <si>
    <t>0.48</t>
  </si>
  <si>
    <t>0.53</t>
  </si>
  <si>
    <t>1.06</t>
  </si>
  <si>
    <t>0.46</t>
  </si>
  <si>
    <t>0.08</t>
  </si>
  <si>
    <t>0.1</t>
  </si>
  <si>
    <t>1.42</t>
  </si>
  <si>
    <t>1.50</t>
  </si>
  <si>
    <t>2.00</t>
  </si>
  <si>
    <t>2.02</t>
  </si>
  <si>
    <t>2.11</t>
  </si>
  <si>
    <t>3.21</t>
  </si>
  <si>
    <t>2.05</t>
  </si>
  <si>
    <t>3.14</t>
  </si>
  <si>
    <t>0.24</t>
  </si>
  <si>
    <t>2.24</t>
  </si>
  <si>
    <t xml:space="preserve">Donax </t>
  </si>
  <si>
    <t>3.58</t>
  </si>
  <si>
    <t>3.57</t>
  </si>
  <si>
    <t>3.34</t>
  </si>
  <si>
    <t>3.10</t>
  </si>
  <si>
    <t>2.41</t>
  </si>
  <si>
    <t>2.12</t>
  </si>
  <si>
    <t>0.50</t>
  </si>
  <si>
    <t>3.11</t>
  </si>
  <si>
    <t>3.05</t>
  </si>
  <si>
    <t>3.18</t>
  </si>
  <si>
    <t>3.40</t>
  </si>
  <si>
    <t>4.01</t>
  </si>
  <si>
    <t>4.04</t>
  </si>
  <si>
    <t>0.26</t>
  </si>
  <si>
    <t>0.43</t>
  </si>
  <si>
    <t>1.03</t>
  </si>
  <si>
    <t>0.44</t>
  </si>
  <si>
    <t>0.34</t>
  </si>
  <si>
    <t>1.14</t>
  </si>
  <si>
    <t>1.51</t>
  </si>
  <si>
    <t>0.14</t>
  </si>
  <si>
    <t>1.09</t>
  </si>
  <si>
    <t>0.38</t>
  </si>
  <si>
    <t>0.41</t>
  </si>
  <si>
    <t>0.10</t>
  </si>
  <si>
    <t>1.25</t>
  </si>
  <si>
    <t>1.35</t>
  </si>
  <si>
    <t>DSCN 9300</t>
  </si>
  <si>
    <t>DSCN 0196</t>
  </si>
  <si>
    <t>consum21</t>
  </si>
  <si>
    <t>consum22</t>
  </si>
  <si>
    <t>Energy (Kj)</t>
  </si>
  <si>
    <t>intake21</t>
  </si>
  <si>
    <t>intake22</t>
  </si>
  <si>
    <t>Species</t>
  </si>
  <si>
    <t>Estimated length (mm)</t>
  </si>
  <si>
    <t>No consumption</t>
  </si>
  <si>
    <t>Bivalve sp</t>
  </si>
  <si>
    <t xml:space="preserve">Bivalve sp </t>
  </si>
  <si>
    <t>Bivalve spet</t>
  </si>
  <si>
    <t>Polychaete</t>
  </si>
  <si>
    <t>0,023: general energy conversion</t>
  </si>
  <si>
    <t>Estimated AFDW</t>
  </si>
  <si>
    <t>Corrected total forraging time (s)</t>
  </si>
  <si>
    <t>Total energy (Kj consumed)</t>
  </si>
  <si>
    <t>Total intake rate per video Kj/min</t>
  </si>
  <si>
    <t>Video - time consumption</t>
  </si>
  <si>
    <t>Capture rate (ind/min)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</si>
</sst>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3" fontId="0" fillId="0" borderId="0" xfId="0" applyNumberFormat="1"/>
    <xf numFmtId="0" fontId="1" fillId="0" borderId="0" xfId="0" applyFont="1"/>
    <xf numFmtId="0" fontId="0" fillId="3" borderId="0" xfId="0" applyFill="1"/>
    <xf numFmtId="0" fontId="0" fillId="4" borderId="0" xfId="0" applyFill="1"/>
    <xf numFmtId="0" fontId="2" fillId="3" borderId="0" xfId="0" applyFon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/>
    <xf numFmtId="0" fontId="0" fillId="0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1552F-3B72-CC4F-954D-16806B6C499D}">
  <dimension ref="A1:U371"/>
  <sheetViews>
    <sheetView topLeftCell="A169" workbookViewId="0">
      <selection activeCell="C188" sqref="C188"/>
    </sheetView>
  </sheetViews>
  <sheetFormatPr baseColWidth="10" defaultRowHeight="15.75" x14ac:dyDescent="0.5"/>
  <cols>
    <col min="1" max="1" width="21.5" customWidth="1"/>
    <col min="3" max="3" width="19.3125" customWidth="1"/>
    <col min="4" max="4" width="15.8125" customWidth="1"/>
    <col min="6" max="6" width="25" customWidth="1"/>
    <col min="7" max="7" width="28.75" style="10" customWidth="1"/>
    <col min="8" max="8" width="31.125" customWidth="1"/>
    <col min="9" max="9" width="18.9375" customWidth="1"/>
    <col min="10" max="10" width="20.5" customWidth="1"/>
    <col min="23" max="23" width="28.3125" customWidth="1"/>
  </cols>
  <sheetData>
    <row r="1" spans="1:21" x14ac:dyDescent="0.5">
      <c r="A1" s="11"/>
      <c r="B1" s="11"/>
      <c r="G1" s="10" t="s">
        <v>202</v>
      </c>
      <c r="I1">
        <v>60</v>
      </c>
    </row>
    <row r="2" spans="1:21" x14ac:dyDescent="0.5">
      <c r="A2" s="8" t="s">
        <v>207</v>
      </c>
      <c r="B2" s="8"/>
    </row>
    <row r="3" spans="1:21" x14ac:dyDescent="0.5">
      <c r="A3" s="1">
        <v>9217</v>
      </c>
      <c r="B3" t="s">
        <v>195</v>
      </c>
      <c r="C3" t="s">
        <v>196</v>
      </c>
      <c r="D3" s="10" t="s">
        <v>203</v>
      </c>
      <c r="E3" t="s">
        <v>192</v>
      </c>
      <c r="F3" t="s">
        <v>205</v>
      </c>
      <c r="G3" s="10" t="s">
        <v>204</v>
      </c>
      <c r="H3" t="s">
        <v>206</v>
      </c>
      <c r="I3" t="s">
        <v>208</v>
      </c>
    </row>
    <row r="4" spans="1:21" x14ac:dyDescent="0.5">
      <c r="A4" t="s">
        <v>21</v>
      </c>
      <c r="B4" t="s">
        <v>198</v>
      </c>
      <c r="C4">
        <v>11.55</v>
      </c>
      <c r="D4">
        <v>8.3198835784043368</v>
      </c>
      <c r="E4">
        <f>D4*0.023</f>
        <v>0.19135732230329974</v>
      </c>
      <c r="F4">
        <f>SUM(E4:E9)</f>
        <v>2.5074944838128257</v>
      </c>
      <c r="G4" s="10">
        <v>41</v>
      </c>
      <c r="H4">
        <f>(F4*I1)/G4</f>
        <v>3.6695041226529153</v>
      </c>
      <c r="I4">
        <f>(6*I1)/G4</f>
        <v>8.7804878048780495</v>
      </c>
      <c r="K4" s="7"/>
      <c r="L4" s="7"/>
      <c r="P4" s="7"/>
      <c r="Q4" s="7"/>
      <c r="R4" s="7"/>
      <c r="S4" s="7"/>
      <c r="T4" s="7"/>
      <c r="U4" s="7"/>
    </row>
    <row r="5" spans="1:21" x14ac:dyDescent="0.5">
      <c r="A5" t="s">
        <v>22</v>
      </c>
      <c r="B5" s="10" t="s">
        <v>23</v>
      </c>
      <c r="C5">
        <v>15.75</v>
      </c>
      <c r="D5">
        <v>26.476022197665372</v>
      </c>
      <c r="E5">
        <f t="shared" ref="E5:E9" si="0">D5*0.023</f>
        <v>0.6089485105463035</v>
      </c>
    </row>
    <row r="6" spans="1:21" x14ac:dyDescent="0.5">
      <c r="A6" t="s">
        <v>24</v>
      </c>
      <c r="B6" s="10" t="s">
        <v>25</v>
      </c>
      <c r="C6">
        <v>7</v>
      </c>
      <c r="D6">
        <v>1.2835178835794727</v>
      </c>
      <c r="E6">
        <f t="shared" si="0"/>
        <v>2.9520911322327873E-2</v>
      </c>
    </row>
    <row r="7" spans="1:21" x14ac:dyDescent="0.5">
      <c r="A7" t="s">
        <v>26</v>
      </c>
      <c r="B7" s="10" t="s">
        <v>23</v>
      </c>
      <c r="C7">
        <v>16.829999999999998</v>
      </c>
      <c r="D7">
        <v>33.91222269489014</v>
      </c>
      <c r="E7">
        <f t="shared" si="0"/>
        <v>0.77998112198247316</v>
      </c>
    </row>
    <row r="8" spans="1:21" x14ac:dyDescent="0.5">
      <c r="A8" t="s">
        <v>27</v>
      </c>
      <c r="B8" s="10" t="s">
        <v>201</v>
      </c>
      <c r="C8">
        <v>7</v>
      </c>
      <c r="D8">
        <v>1.2835178835794727</v>
      </c>
      <c r="E8">
        <f t="shared" si="0"/>
        <v>2.9520911322327873E-2</v>
      </c>
    </row>
    <row r="9" spans="1:21" x14ac:dyDescent="0.5">
      <c r="A9" t="s">
        <v>28</v>
      </c>
      <c r="B9" s="10" t="s">
        <v>23</v>
      </c>
      <c r="C9">
        <v>17.32</v>
      </c>
      <c r="D9">
        <v>37.746335058091034</v>
      </c>
      <c r="E9">
        <f t="shared" si="0"/>
        <v>0.8681657063360938</v>
      </c>
    </row>
    <row r="10" spans="1:21" x14ac:dyDescent="0.5">
      <c r="B10" s="10"/>
    </row>
    <row r="11" spans="1:21" x14ac:dyDescent="0.5">
      <c r="B11" s="10"/>
    </row>
    <row r="12" spans="1:21" x14ac:dyDescent="0.5">
      <c r="A12" s="1">
        <v>9219</v>
      </c>
      <c r="B12" s="10"/>
      <c r="F12">
        <f>SUM(E13:E16)</f>
        <v>2.6478093066055872</v>
      </c>
      <c r="G12" s="10">
        <v>60</v>
      </c>
      <c r="H12">
        <f>(F12*I1)/G12</f>
        <v>2.6478093066055872</v>
      </c>
      <c r="I12">
        <f>(4*I1)/G12</f>
        <v>4</v>
      </c>
    </row>
    <row r="13" spans="1:21" x14ac:dyDescent="0.5">
      <c r="A13" t="s">
        <v>29</v>
      </c>
      <c r="B13" s="10" t="s">
        <v>23</v>
      </c>
      <c r="C13">
        <v>18.48</v>
      </c>
      <c r="D13">
        <v>48.078870948783667</v>
      </c>
      <c r="E13">
        <f>D13*0.023</f>
        <v>1.1058140318220244</v>
      </c>
    </row>
    <row r="14" spans="1:21" x14ac:dyDescent="0.5">
      <c r="A14" t="s">
        <v>30</v>
      </c>
      <c r="B14" s="10" t="s">
        <v>201</v>
      </c>
      <c r="C14">
        <v>7</v>
      </c>
      <c r="D14">
        <v>1.2835178835794727</v>
      </c>
      <c r="E14">
        <f t="shared" ref="E14:E75" si="1">D14*0.023</f>
        <v>2.9520911322327873E-2</v>
      </c>
    </row>
    <row r="15" spans="1:21" x14ac:dyDescent="0.5">
      <c r="A15" t="s">
        <v>31</v>
      </c>
      <c r="B15" s="10" t="s">
        <v>23</v>
      </c>
      <c r="C15">
        <v>17.32</v>
      </c>
      <c r="D15">
        <v>37.746335058091034</v>
      </c>
      <c r="E15">
        <f t="shared" si="1"/>
        <v>0.8681657063360938</v>
      </c>
    </row>
    <row r="16" spans="1:21" x14ac:dyDescent="0.5">
      <c r="A16" t="s">
        <v>32</v>
      </c>
      <c r="B16" s="10" t="s">
        <v>23</v>
      </c>
      <c r="C16">
        <v>15.99</v>
      </c>
      <c r="D16">
        <v>28.013419875006139</v>
      </c>
      <c r="E16">
        <f t="shared" si="1"/>
        <v>0.64430865712514118</v>
      </c>
    </row>
    <row r="17" spans="1:9" x14ac:dyDescent="0.5">
      <c r="B17" s="10"/>
    </row>
    <row r="18" spans="1:9" x14ac:dyDescent="0.5">
      <c r="A18" s="1">
        <v>9220</v>
      </c>
      <c r="B18" s="10"/>
      <c r="F18">
        <f>SUM(E19:E22)</f>
        <v>0.92261104451031917</v>
      </c>
      <c r="G18" s="10">
        <v>27</v>
      </c>
      <c r="H18">
        <f>(F18*I1)/G18</f>
        <v>2.0502467655784873</v>
      </c>
      <c r="I18">
        <f>(4*I1)/G18</f>
        <v>8.8888888888888893</v>
      </c>
    </row>
    <row r="19" spans="1:9" x14ac:dyDescent="0.5">
      <c r="A19" t="s">
        <v>33</v>
      </c>
      <c r="B19" s="10" t="s">
        <v>198</v>
      </c>
      <c r="C19">
        <v>7.7</v>
      </c>
      <c r="D19">
        <v>1.8318581583313087</v>
      </c>
      <c r="E19">
        <f t="shared" si="1"/>
        <v>4.2132737641620101E-2</v>
      </c>
    </row>
    <row r="20" spans="1:9" x14ac:dyDescent="0.5">
      <c r="A20" t="s">
        <v>34</v>
      </c>
      <c r="B20" s="10" t="s">
        <v>201</v>
      </c>
      <c r="C20">
        <v>7</v>
      </c>
      <c r="D20">
        <v>1.2835178835794727</v>
      </c>
      <c r="E20">
        <f t="shared" si="1"/>
        <v>2.9520911322327873E-2</v>
      </c>
    </row>
    <row r="21" spans="1:9" x14ac:dyDescent="0.5">
      <c r="A21" t="s">
        <v>35</v>
      </c>
      <c r="B21" s="10" t="s">
        <v>198</v>
      </c>
      <c r="C21">
        <v>12.6</v>
      </c>
      <c r="D21">
        <v>11.512124957777644</v>
      </c>
      <c r="E21">
        <f t="shared" si="1"/>
        <v>0.26477887402888578</v>
      </c>
    </row>
    <row r="22" spans="1:9" x14ac:dyDescent="0.5">
      <c r="A22" t="s">
        <v>36</v>
      </c>
      <c r="B22" s="10" t="s">
        <v>199</v>
      </c>
      <c r="C22">
        <v>15.59</v>
      </c>
      <c r="D22">
        <v>25.486022674673279</v>
      </c>
      <c r="E22">
        <f t="shared" si="1"/>
        <v>0.5861785215174854</v>
      </c>
    </row>
    <row r="23" spans="1:9" x14ac:dyDescent="0.5">
      <c r="B23" s="10"/>
    </row>
    <row r="24" spans="1:9" x14ac:dyDescent="0.5">
      <c r="A24" s="1">
        <v>9226</v>
      </c>
      <c r="B24" s="10"/>
      <c r="F24">
        <f>SUM(E25:E30)</f>
        <v>3.3362947646175725</v>
      </c>
      <c r="G24" s="10">
        <v>58.5</v>
      </c>
      <c r="H24">
        <f>(F24*I1)/G24</f>
        <v>3.4218407842231513</v>
      </c>
      <c r="I24">
        <f>(6*I1)/G24</f>
        <v>6.1538461538461542</v>
      </c>
    </row>
    <row r="25" spans="1:9" x14ac:dyDescent="0.5">
      <c r="A25" t="s">
        <v>37</v>
      </c>
      <c r="B25" s="10" t="s">
        <v>23</v>
      </c>
      <c r="C25">
        <v>19.25</v>
      </c>
      <c r="D25">
        <v>55.99165923089933</v>
      </c>
      <c r="E25">
        <f t="shared" si="1"/>
        <v>1.2878081623106845</v>
      </c>
    </row>
    <row r="26" spans="1:9" x14ac:dyDescent="0.5">
      <c r="A26" t="s">
        <v>38</v>
      </c>
      <c r="B26" s="10" t="s">
        <v>39</v>
      </c>
      <c r="C26">
        <v>7</v>
      </c>
      <c r="D26">
        <v>1.2835178835794727</v>
      </c>
      <c r="E26">
        <f t="shared" si="1"/>
        <v>2.9520911322327873E-2</v>
      </c>
    </row>
    <row r="27" spans="1:9" x14ac:dyDescent="0.5">
      <c r="A27" t="s">
        <v>40</v>
      </c>
      <c r="B27" t="s">
        <v>23</v>
      </c>
      <c r="C27">
        <v>14.85</v>
      </c>
      <c r="D27">
        <v>21.255785187317713</v>
      </c>
      <c r="E27">
        <f t="shared" si="1"/>
        <v>0.48888305930830739</v>
      </c>
    </row>
    <row r="28" spans="1:9" x14ac:dyDescent="0.5">
      <c r="A28" t="s">
        <v>41</v>
      </c>
      <c r="B28" t="s">
        <v>198</v>
      </c>
      <c r="C28">
        <v>12.6</v>
      </c>
      <c r="D28">
        <v>11.512124957777644</v>
      </c>
      <c r="E28">
        <f t="shared" si="1"/>
        <v>0.26477887402888578</v>
      </c>
    </row>
    <row r="29" spans="1:9" x14ac:dyDescent="0.5">
      <c r="A29" t="s">
        <v>42</v>
      </c>
      <c r="B29" t="s">
        <v>199</v>
      </c>
      <c r="C29">
        <v>11.64</v>
      </c>
      <c r="D29">
        <v>8.5644369767545854</v>
      </c>
      <c r="E29">
        <f t="shared" si="1"/>
        <v>0.19698205046535547</v>
      </c>
    </row>
    <row r="30" spans="1:9" x14ac:dyDescent="0.5">
      <c r="A30" t="s">
        <v>43</v>
      </c>
      <c r="B30" t="s">
        <v>23</v>
      </c>
      <c r="C30">
        <v>18.309999999999999</v>
      </c>
      <c r="D30">
        <v>46.44876987747876</v>
      </c>
      <c r="E30">
        <f t="shared" si="1"/>
        <v>1.0683217071820115</v>
      </c>
    </row>
    <row r="32" spans="1:9" x14ac:dyDescent="0.5">
      <c r="A32" s="1">
        <v>9247</v>
      </c>
      <c r="F32">
        <f>SUM(E33:E35)</f>
        <v>1.9163183980172318</v>
      </c>
      <c r="G32" s="10">
        <v>150</v>
      </c>
      <c r="H32">
        <f>(F32*I1)/G32</f>
        <v>0.76652735920689274</v>
      </c>
      <c r="I32">
        <f>(3*I1)/G32</f>
        <v>1.2</v>
      </c>
    </row>
    <row r="33" spans="1:9" x14ac:dyDescent="0.5">
      <c r="A33" t="s">
        <v>44</v>
      </c>
      <c r="B33" t="s">
        <v>45</v>
      </c>
      <c r="C33">
        <v>19.21</v>
      </c>
      <c r="D33">
        <v>55.558651136895676</v>
      </c>
      <c r="E33">
        <f t="shared" si="1"/>
        <v>1.2778489761486005</v>
      </c>
    </row>
    <row r="34" spans="1:9" x14ac:dyDescent="0.5">
      <c r="A34" t="s">
        <v>46</v>
      </c>
      <c r="B34" t="s">
        <v>45</v>
      </c>
      <c r="C34">
        <v>15.75</v>
      </c>
      <c r="D34">
        <v>26.476022197665372</v>
      </c>
      <c r="E34">
        <f t="shared" si="1"/>
        <v>0.6089485105463035</v>
      </c>
    </row>
    <row r="35" spans="1:9" x14ac:dyDescent="0.5">
      <c r="A35" t="s">
        <v>47</v>
      </c>
      <c r="B35" t="s">
        <v>25</v>
      </c>
      <c r="D35">
        <v>1.2835178835794727</v>
      </c>
      <c r="E35">
        <f t="shared" si="1"/>
        <v>2.9520911322327873E-2</v>
      </c>
    </row>
    <row r="37" spans="1:9" x14ac:dyDescent="0.5">
      <c r="A37" s="1">
        <v>9251</v>
      </c>
      <c r="F37">
        <f>SUM(E38:E41)</f>
        <v>0.46645956481668072</v>
      </c>
      <c r="G37" s="10">
        <v>147</v>
      </c>
      <c r="H37">
        <f>(F37*I1)/G37</f>
        <v>0.19039165910884925</v>
      </c>
      <c r="I37">
        <f>(4*I1)/G37</f>
        <v>1.6326530612244898</v>
      </c>
    </row>
    <row r="38" spans="1:9" x14ac:dyDescent="0.5">
      <c r="A38" t="s">
        <v>21</v>
      </c>
      <c r="B38" t="s">
        <v>23</v>
      </c>
      <c r="C38">
        <v>13.86</v>
      </c>
      <c r="D38">
        <v>16.430296993465092</v>
      </c>
      <c r="E38">
        <f t="shared" si="1"/>
        <v>0.37789683084969711</v>
      </c>
    </row>
    <row r="39" spans="1:9" x14ac:dyDescent="0.5">
      <c r="A39" t="s">
        <v>48</v>
      </c>
      <c r="B39" t="s">
        <v>25</v>
      </c>
      <c r="C39">
        <v>7</v>
      </c>
      <c r="D39">
        <v>1.2835178835794727</v>
      </c>
      <c r="E39">
        <f t="shared" si="1"/>
        <v>2.9520911322327873E-2</v>
      </c>
    </row>
    <row r="40" spans="1:9" x14ac:dyDescent="0.5">
      <c r="A40" t="s">
        <v>49</v>
      </c>
      <c r="B40" t="s">
        <v>198</v>
      </c>
      <c r="C40">
        <v>7</v>
      </c>
      <c r="D40">
        <v>1.2835178835794727</v>
      </c>
      <c r="E40">
        <f t="shared" si="1"/>
        <v>2.9520911322327873E-2</v>
      </c>
    </row>
    <row r="41" spans="1:9" x14ac:dyDescent="0.5">
      <c r="A41" t="s">
        <v>50</v>
      </c>
      <c r="B41" t="s">
        <v>198</v>
      </c>
      <c r="C41">
        <v>7</v>
      </c>
      <c r="D41">
        <v>1.2835178835794727</v>
      </c>
      <c r="E41">
        <f t="shared" si="1"/>
        <v>2.9520911322327873E-2</v>
      </c>
    </row>
    <row r="43" spans="1:9" x14ac:dyDescent="0.5">
      <c r="A43" s="1">
        <v>9281</v>
      </c>
      <c r="F43">
        <f>SUM(E44:E69)</f>
        <v>8.9090822235242069</v>
      </c>
      <c r="G43" s="10">
        <v>299</v>
      </c>
      <c r="H43">
        <f>(F43*I1)/G43</f>
        <v>1.787775697028269</v>
      </c>
      <c r="I43">
        <f>(26*I1)/G43</f>
        <v>5.2173913043478262</v>
      </c>
    </row>
    <row r="44" spans="1:9" x14ac:dyDescent="0.5">
      <c r="A44" t="s">
        <v>51</v>
      </c>
      <c r="B44" t="s">
        <v>23</v>
      </c>
      <c r="C44">
        <v>15.85</v>
      </c>
      <c r="D44">
        <v>27.108890353643947</v>
      </c>
      <c r="E44">
        <f t="shared" si="1"/>
        <v>0.62350447813381071</v>
      </c>
    </row>
    <row r="45" spans="1:9" x14ac:dyDescent="0.5">
      <c r="A45" t="s">
        <v>52</v>
      </c>
      <c r="B45" t="s">
        <v>25</v>
      </c>
      <c r="C45">
        <v>7</v>
      </c>
      <c r="D45">
        <v>1.2835178835794727</v>
      </c>
      <c r="E45">
        <f t="shared" si="1"/>
        <v>2.9520911322327873E-2</v>
      </c>
    </row>
    <row r="46" spans="1:9" x14ac:dyDescent="0.5">
      <c r="A46" t="s">
        <v>53</v>
      </c>
      <c r="B46" t="s">
        <v>198</v>
      </c>
      <c r="C46">
        <v>7</v>
      </c>
      <c r="D46">
        <v>1.2835178835794727</v>
      </c>
      <c r="E46">
        <f t="shared" si="1"/>
        <v>2.9520911322327873E-2</v>
      </c>
    </row>
    <row r="47" spans="1:9" x14ac:dyDescent="0.5">
      <c r="A47" t="s">
        <v>54</v>
      </c>
      <c r="B47" t="s">
        <v>45</v>
      </c>
      <c r="C47">
        <v>17.32</v>
      </c>
      <c r="D47">
        <v>37.746335058091034</v>
      </c>
      <c r="E47">
        <f>D47*0.023</f>
        <v>0.8681657063360938</v>
      </c>
    </row>
    <row r="48" spans="1:9" x14ac:dyDescent="0.5">
      <c r="A48" t="s">
        <v>55</v>
      </c>
      <c r="B48" t="s">
        <v>23</v>
      </c>
      <c r="C48">
        <v>15.99</v>
      </c>
      <c r="D48">
        <v>28.013419875006139</v>
      </c>
      <c r="E48">
        <f t="shared" si="1"/>
        <v>0.64430865712514118</v>
      </c>
    </row>
    <row r="49" spans="1:5" x14ac:dyDescent="0.5">
      <c r="A49" t="s">
        <v>56</v>
      </c>
      <c r="B49" t="s">
        <v>45</v>
      </c>
      <c r="C49">
        <v>17.32</v>
      </c>
      <c r="D49">
        <v>37.746335058091034</v>
      </c>
      <c r="E49">
        <f t="shared" si="1"/>
        <v>0.8681657063360938</v>
      </c>
    </row>
    <row r="50" spans="1:5" x14ac:dyDescent="0.5">
      <c r="A50" t="s">
        <v>38</v>
      </c>
      <c r="B50" t="s">
        <v>45</v>
      </c>
      <c r="C50">
        <v>19.8</v>
      </c>
      <c r="D50">
        <v>62.199371888565672</v>
      </c>
      <c r="E50">
        <f t="shared" si="1"/>
        <v>1.4305855534370104</v>
      </c>
    </row>
    <row r="51" spans="1:5" x14ac:dyDescent="0.5">
      <c r="A51" t="s">
        <v>57</v>
      </c>
      <c r="B51" t="s">
        <v>45</v>
      </c>
      <c r="C51">
        <v>14.85</v>
      </c>
      <c r="D51">
        <v>21.255785187317713</v>
      </c>
      <c r="E51">
        <f t="shared" si="1"/>
        <v>0.48888305930830739</v>
      </c>
    </row>
    <row r="52" spans="1:5" x14ac:dyDescent="0.5">
      <c r="A52" t="s">
        <v>58</v>
      </c>
      <c r="B52" t="s">
        <v>198</v>
      </c>
      <c r="C52">
        <v>7</v>
      </c>
      <c r="D52">
        <v>1.2835178835794727</v>
      </c>
      <c r="E52">
        <f>D52*0.023</f>
        <v>2.9520911322327873E-2</v>
      </c>
    </row>
    <row r="53" spans="1:5" x14ac:dyDescent="0.5">
      <c r="A53" t="s">
        <v>59</v>
      </c>
      <c r="B53" t="s">
        <v>198</v>
      </c>
      <c r="C53">
        <v>13.33</v>
      </c>
      <c r="D53">
        <v>14.205158244489466</v>
      </c>
      <c r="E53">
        <f t="shared" si="1"/>
        <v>0.3267186396232577</v>
      </c>
    </row>
    <row r="54" spans="1:5" x14ac:dyDescent="0.5">
      <c r="A54" t="s">
        <v>60</v>
      </c>
      <c r="B54" t="s">
        <v>45</v>
      </c>
      <c r="C54">
        <v>10.1</v>
      </c>
      <c r="D54">
        <v>5.0427933657471922</v>
      </c>
      <c r="E54">
        <f t="shared" si="1"/>
        <v>0.11598424741218542</v>
      </c>
    </row>
    <row r="55" spans="1:5" x14ac:dyDescent="0.5">
      <c r="A55" t="s">
        <v>61</v>
      </c>
      <c r="B55" t="s">
        <v>23</v>
      </c>
      <c r="C55">
        <v>13.14</v>
      </c>
      <c r="D55">
        <v>13.464058534896512</v>
      </c>
      <c r="E55">
        <f t="shared" si="1"/>
        <v>0.30967334630261978</v>
      </c>
    </row>
    <row r="56" spans="1:5" x14ac:dyDescent="0.5">
      <c r="A56" t="s">
        <v>62</v>
      </c>
      <c r="B56" t="s">
        <v>198</v>
      </c>
      <c r="C56">
        <v>7</v>
      </c>
      <c r="D56">
        <v>1.2835178835794727</v>
      </c>
      <c r="E56">
        <f t="shared" si="1"/>
        <v>2.9520911322327873E-2</v>
      </c>
    </row>
    <row r="57" spans="1:5" x14ac:dyDescent="0.5">
      <c r="A57" t="s">
        <v>63</v>
      </c>
      <c r="B57" t="s">
        <v>198</v>
      </c>
      <c r="C57">
        <v>7</v>
      </c>
      <c r="D57">
        <v>1.2835178835794727</v>
      </c>
      <c r="E57">
        <f>D57*0.023</f>
        <v>2.9520911322327873E-2</v>
      </c>
    </row>
    <row r="58" spans="1:5" x14ac:dyDescent="0.5">
      <c r="A58" t="s">
        <v>47</v>
      </c>
      <c r="B58" t="s">
        <v>23</v>
      </c>
      <c r="C58">
        <v>12.37</v>
      </c>
      <c r="D58">
        <v>10.747165563304133</v>
      </c>
      <c r="E58">
        <f t="shared" si="1"/>
        <v>0.24718480795599507</v>
      </c>
    </row>
    <row r="59" spans="1:5" x14ac:dyDescent="0.5">
      <c r="A59" t="s">
        <v>64</v>
      </c>
      <c r="B59" t="s">
        <v>198</v>
      </c>
      <c r="C59">
        <v>17.32</v>
      </c>
      <c r="D59">
        <v>37.746335058091034</v>
      </c>
      <c r="E59">
        <f t="shared" si="1"/>
        <v>0.8681657063360938</v>
      </c>
    </row>
    <row r="60" spans="1:5" x14ac:dyDescent="0.5">
      <c r="A60" t="s">
        <v>65</v>
      </c>
      <c r="B60" t="s">
        <v>23</v>
      </c>
      <c r="C60">
        <v>12.37</v>
      </c>
      <c r="D60">
        <v>10.747165563304133</v>
      </c>
      <c r="E60">
        <f t="shared" si="1"/>
        <v>0.24718480795599507</v>
      </c>
    </row>
    <row r="61" spans="1:5" x14ac:dyDescent="0.5">
      <c r="A61" t="s">
        <v>66</v>
      </c>
      <c r="B61" t="s">
        <v>45</v>
      </c>
      <c r="C61">
        <v>10.83</v>
      </c>
      <c r="D61">
        <v>6.5431412857733218</v>
      </c>
      <c r="E61">
        <f t="shared" si="1"/>
        <v>0.1504922495727864</v>
      </c>
    </row>
    <row r="62" spans="1:5" x14ac:dyDescent="0.5">
      <c r="A62" t="s">
        <v>67</v>
      </c>
      <c r="B62" t="s">
        <v>45</v>
      </c>
      <c r="C62">
        <v>11.13</v>
      </c>
      <c r="D62">
        <v>7.2456343107780858</v>
      </c>
      <c r="E62">
        <f t="shared" si="1"/>
        <v>0.16664958914789596</v>
      </c>
    </row>
    <row r="63" spans="1:5" x14ac:dyDescent="0.5">
      <c r="A63" t="s">
        <v>68</v>
      </c>
      <c r="B63" t="s">
        <v>198</v>
      </c>
      <c r="C63">
        <v>15.75</v>
      </c>
      <c r="D63">
        <v>26.476022197665372</v>
      </c>
      <c r="E63">
        <f t="shared" si="1"/>
        <v>0.6089485105463035</v>
      </c>
    </row>
    <row r="64" spans="1:5" x14ac:dyDescent="0.5">
      <c r="A64" t="s">
        <v>69</v>
      </c>
      <c r="B64" t="s">
        <v>25</v>
      </c>
      <c r="C64">
        <v>7</v>
      </c>
      <c r="D64">
        <v>1.2835178835794727</v>
      </c>
      <c r="E64">
        <f t="shared" si="1"/>
        <v>2.9520911322327873E-2</v>
      </c>
    </row>
    <row r="65" spans="1:9" x14ac:dyDescent="0.5">
      <c r="A65" t="s">
        <v>70</v>
      </c>
      <c r="B65" t="s">
        <v>45</v>
      </c>
      <c r="C65">
        <v>16.03</v>
      </c>
      <c r="D65">
        <v>28.275864701716834</v>
      </c>
      <c r="E65">
        <f t="shared" si="1"/>
        <v>0.65034488813948721</v>
      </c>
    </row>
    <row r="66" spans="1:9" x14ac:dyDescent="0.5">
      <c r="A66" t="s">
        <v>71</v>
      </c>
      <c r="B66" t="s">
        <v>198</v>
      </c>
      <c r="C66">
        <v>7</v>
      </c>
      <c r="D66">
        <v>1.2835178835794727</v>
      </c>
      <c r="E66">
        <f t="shared" si="1"/>
        <v>2.9520911322327873E-2</v>
      </c>
    </row>
    <row r="67" spans="1:9" x14ac:dyDescent="0.5">
      <c r="A67" t="s">
        <v>72</v>
      </c>
      <c r="B67" t="s">
        <v>198</v>
      </c>
      <c r="C67">
        <v>7</v>
      </c>
      <c r="D67">
        <v>1.2835178835794727</v>
      </c>
      <c r="E67">
        <f t="shared" si="1"/>
        <v>2.9520911322327873E-2</v>
      </c>
    </row>
    <row r="68" spans="1:9" x14ac:dyDescent="0.5">
      <c r="A68" t="s">
        <v>73</v>
      </c>
      <c r="B68" t="s">
        <v>198</v>
      </c>
      <c r="C68">
        <v>7</v>
      </c>
      <c r="D68">
        <v>1.2835178835794727</v>
      </c>
      <c r="E68">
        <f t="shared" si="1"/>
        <v>2.9520911322327873E-2</v>
      </c>
    </row>
    <row r="69" spans="1:9" x14ac:dyDescent="0.5">
      <c r="A69" t="s">
        <v>74</v>
      </c>
      <c r="B69" t="s">
        <v>45</v>
      </c>
      <c r="C69">
        <v>6.93</v>
      </c>
      <c r="D69">
        <v>1.236263824094757</v>
      </c>
      <c r="E69">
        <f t="shared" si="1"/>
        <v>2.8434067954179409E-2</v>
      </c>
    </row>
    <row r="71" spans="1:9" x14ac:dyDescent="0.5">
      <c r="A71" s="1">
        <v>9282</v>
      </c>
      <c r="F71">
        <f>SUM(E72:E76)</f>
        <v>2.5694928571539908</v>
      </c>
      <c r="G71" s="10">
        <v>28.5</v>
      </c>
      <c r="H71">
        <f>(F71*I1)/G71</f>
        <v>5.4094586466399806</v>
      </c>
      <c r="I71">
        <f>(5*I1)/G71</f>
        <v>10.526315789473685</v>
      </c>
    </row>
    <row r="72" spans="1:9" x14ac:dyDescent="0.5">
      <c r="A72" t="s">
        <v>29</v>
      </c>
      <c r="B72" t="s">
        <v>23</v>
      </c>
      <c r="C72">
        <v>16.170000000000002</v>
      </c>
      <c r="D72">
        <v>29.208611801351726</v>
      </c>
      <c r="E72">
        <f>D72*0.023</f>
        <v>0.67179807143108972</v>
      </c>
    </row>
    <row r="73" spans="1:9" x14ac:dyDescent="0.5">
      <c r="A73" t="s">
        <v>33</v>
      </c>
      <c r="B73" t="s">
        <v>23</v>
      </c>
      <c r="C73">
        <v>13.32</v>
      </c>
      <c r="D73">
        <v>14.165425611893248</v>
      </c>
      <c r="E73">
        <f t="shared" si="1"/>
        <v>0.32580478907354471</v>
      </c>
    </row>
    <row r="74" spans="1:9" x14ac:dyDescent="0.5">
      <c r="A74" t="s">
        <v>30</v>
      </c>
      <c r="B74" t="s">
        <v>45</v>
      </c>
      <c r="C74">
        <v>12.83</v>
      </c>
      <c r="D74">
        <v>12.316203582568448</v>
      </c>
      <c r="E74">
        <f t="shared" si="1"/>
        <v>0.28327268239907433</v>
      </c>
    </row>
    <row r="75" spans="1:9" x14ac:dyDescent="0.5">
      <c r="A75" t="s">
        <v>75</v>
      </c>
      <c r="B75" t="s">
        <v>45</v>
      </c>
      <c r="C75">
        <v>15.99</v>
      </c>
      <c r="D75">
        <v>28.013419875006139</v>
      </c>
      <c r="E75">
        <f t="shared" si="1"/>
        <v>0.64430865712514118</v>
      </c>
    </row>
    <row r="76" spans="1:9" x14ac:dyDescent="0.5">
      <c r="A76" t="s">
        <v>76</v>
      </c>
      <c r="B76" t="s">
        <v>45</v>
      </c>
      <c r="C76">
        <v>15.99</v>
      </c>
      <c r="D76">
        <v>28.013419875006139</v>
      </c>
      <c r="E76">
        <f>D76*0.023</f>
        <v>0.64430865712514118</v>
      </c>
    </row>
    <row r="78" spans="1:9" x14ac:dyDescent="0.5">
      <c r="A78" s="1">
        <v>9284</v>
      </c>
      <c r="F78">
        <f>SUM(E79:E85)</f>
        <v>3.6475911200958504</v>
      </c>
      <c r="G78" s="10">
        <v>223</v>
      </c>
      <c r="H78">
        <f>(F78*I1)/G78</f>
        <v>0.98141465114686555</v>
      </c>
      <c r="I78">
        <f>(7*I1)/G78</f>
        <v>1.883408071748879</v>
      </c>
    </row>
    <row r="79" spans="1:9" x14ac:dyDescent="0.5">
      <c r="A79" t="s">
        <v>77</v>
      </c>
      <c r="B79" t="s">
        <v>23</v>
      </c>
      <c r="C79">
        <v>18.34</v>
      </c>
      <c r="D79">
        <v>46.73344899712076</v>
      </c>
      <c r="E79">
        <f t="shared" ref="E79:E89" si="2">D79*0.023</f>
        <v>1.0748693269337775</v>
      </c>
    </row>
    <row r="80" spans="1:9" x14ac:dyDescent="0.5">
      <c r="A80" t="s">
        <v>44</v>
      </c>
      <c r="B80" t="s">
        <v>198</v>
      </c>
      <c r="C80">
        <v>7</v>
      </c>
      <c r="D80">
        <v>1.2835178835794727</v>
      </c>
      <c r="E80">
        <f t="shared" si="2"/>
        <v>2.9520911322327873E-2</v>
      </c>
    </row>
    <row r="81" spans="1:9" x14ac:dyDescent="0.5">
      <c r="A81" t="s">
        <v>78</v>
      </c>
      <c r="B81" t="s">
        <v>198</v>
      </c>
      <c r="C81">
        <v>12.37</v>
      </c>
      <c r="D81">
        <v>10.747165563304133</v>
      </c>
      <c r="E81">
        <f t="shared" si="2"/>
        <v>0.24718480795599507</v>
      </c>
    </row>
    <row r="82" spans="1:9" x14ac:dyDescent="0.5">
      <c r="A82" t="s">
        <v>79</v>
      </c>
      <c r="B82" t="s">
        <v>45</v>
      </c>
      <c r="C82">
        <v>18.48</v>
      </c>
      <c r="D82">
        <v>48.078870948783667</v>
      </c>
      <c r="E82">
        <f t="shared" si="2"/>
        <v>1.1058140318220244</v>
      </c>
    </row>
    <row r="83" spans="1:9" x14ac:dyDescent="0.5">
      <c r="A83" t="s">
        <v>80</v>
      </c>
      <c r="B83" t="s">
        <v>45</v>
      </c>
      <c r="C83">
        <v>16.170000000000002</v>
      </c>
      <c r="D83">
        <v>29.208611801351726</v>
      </c>
      <c r="E83">
        <f t="shared" si="2"/>
        <v>0.67179807143108972</v>
      </c>
    </row>
    <row r="84" spans="1:9" x14ac:dyDescent="0.5">
      <c r="A84" t="s">
        <v>81</v>
      </c>
      <c r="B84" t="s">
        <v>198</v>
      </c>
      <c r="C84">
        <v>7</v>
      </c>
      <c r="D84">
        <v>1.2835178835794727</v>
      </c>
      <c r="E84">
        <f t="shared" si="2"/>
        <v>2.9520911322327873E-2</v>
      </c>
    </row>
    <row r="85" spans="1:9" x14ac:dyDescent="0.5">
      <c r="A85" t="s">
        <v>82</v>
      </c>
      <c r="B85" t="s">
        <v>45</v>
      </c>
      <c r="C85">
        <v>14.85</v>
      </c>
      <c r="D85">
        <v>21.255785187317713</v>
      </c>
      <c r="E85">
        <f t="shared" si="2"/>
        <v>0.48888305930830739</v>
      </c>
    </row>
    <row r="87" spans="1:9" x14ac:dyDescent="0.5">
      <c r="A87" s="1">
        <v>9288</v>
      </c>
      <c r="F87">
        <f>SUM(E88:E89)</f>
        <v>0.29429978535121365</v>
      </c>
      <c r="G87" s="10">
        <v>112</v>
      </c>
      <c r="H87">
        <f>(F87*I1)/G87</f>
        <v>0.15766059929529302</v>
      </c>
      <c r="I87">
        <f>(2*I1)/G87</f>
        <v>1.0714285714285714</v>
      </c>
    </row>
    <row r="88" spans="1:9" x14ac:dyDescent="0.5">
      <c r="A88" t="s">
        <v>67</v>
      </c>
      <c r="B88" t="s">
        <v>198</v>
      </c>
      <c r="C88">
        <v>7</v>
      </c>
      <c r="D88">
        <v>1.2835178835794727</v>
      </c>
      <c r="E88">
        <f t="shared" si="2"/>
        <v>2.9520911322327873E-2</v>
      </c>
    </row>
    <row r="89" spans="1:9" x14ac:dyDescent="0.5">
      <c r="A89" t="s">
        <v>83</v>
      </c>
      <c r="B89" t="s">
        <v>45</v>
      </c>
      <c r="C89">
        <v>12.6</v>
      </c>
      <c r="D89">
        <v>11.512124957777644</v>
      </c>
      <c r="E89">
        <f t="shared" si="2"/>
        <v>0.26477887402888578</v>
      </c>
    </row>
    <row r="91" spans="1:9" x14ac:dyDescent="0.5">
      <c r="A91" s="1">
        <v>9289</v>
      </c>
      <c r="F91">
        <f>SUM(E92:E95)</f>
        <v>1.8797262948499149</v>
      </c>
      <c r="G91" s="10">
        <v>118</v>
      </c>
      <c r="H91">
        <f>(F91*I1)/G91</f>
        <v>0.95579303127961768</v>
      </c>
      <c r="I91">
        <f>(4*I1)/G91</f>
        <v>2.0338983050847457</v>
      </c>
    </row>
    <row r="92" spans="1:9" x14ac:dyDescent="0.5">
      <c r="A92" t="s">
        <v>29</v>
      </c>
      <c r="B92" t="s">
        <v>23</v>
      </c>
      <c r="C92">
        <v>15.75</v>
      </c>
      <c r="D92">
        <v>26.476022197665372</v>
      </c>
      <c r="E92">
        <f>D92*0.023</f>
        <v>0.6089485105463035</v>
      </c>
    </row>
    <row r="93" spans="1:9" x14ac:dyDescent="0.5">
      <c r="A93" t="s">
        <v>35</v>
      </c>
      <c r="B93" t="s">
        <v>198</v>
      </c>
      <c r="C93">
        <v>7</v>
      </c>
      <c r="D93">
        <v>1.2835178835794727</v>
      </c>
      <c r="E93">
        <f t="shared" ref="E93:E95" si="3">D93*0.023</f>
        <v>2.9520911322327873E-2</v>
      </c>
    </row>
    <row r="94" spans="1:9" x14ac:dyDescent="0.5">
      <c r="A94" t="s">
        <v>84</v>
      </c>
      <c r="B94" t="s">
        <v>23</v>
      </c>
      <c r="C94">
        <v>17.96</v>
      </c>
      <c r="D94">
        <v>43.22052456631689</v>
      </c>
      <c r="E94">
        <f t="shared" si="3"/>
        <v>0.99407206502528844</v>
      </c>
    </row>
    <row r="95" spans="1:9" x14ac:dyDescent="0.5">
      <c r="A95" t="s">
        <v>85</v>
      </c>
      <c r="B95" t="s">
        <v>45</v>
      </c>
      <c r="C95">
        <v>12.37</v>
      </c>
      <c r="D95">
        <v>10.747165563304133</v>
      </c>
      <c r="E95">
        <f t="shared" si="3"/>
        <v>0.24718480795599507</v>
      </c>
    </row>
    <row r="97" spans="1:9" x14ac:dyDescent="0.5">
      <c r="A97" s="1">
        <v>9299</v>
      </c>
      <c r="F97">
        <f>SUM(E98:E102)</f>
        <v>3.9654548377462326</v>
      </c>
      <c r="G97" s="10">
        <v>152</v>
      </c>
      <c r="H97">
        <f>(F97*I1)/G97</f>
        <v>1.5653111201629866</v>
      </c>
      <c r="I97">
        <f>(5*I1)/G97</f>
        <v>1.9736842105263157</v>
      </c>
    </row>
    <row r="98" spans="1:9" x14ac:dyDescent="0.5">
      <c r="A98" t="s">
        <v>86</v>
      </c>
      <c r="B98" t="s">
        <v>23</v>
      </c>
      <c r="C98">
        <v>19.8</v>
      </c>
      <c r="D98">
        <v>62.199371888565672</v>
      </c>
      <c r="E98">
        <f>D98*0.023</f>
        <v>1.4305855534370104</v>
      </c>
    </row>
    <row r="99" spans="1:9" x14ac:dyDescent="0.5">
      <c r="A99" t="s">
        <v>87</v>
      </c>
      <c r="B99" t="s">
        <v>23</v>
      </c>
      <c r="C99">
        <v>17.32</v>
      </c>
      <c r="D99">
        <v>37.746335058091034</v>
      </c>
      <c r="E99">
        <f t="shared" ref="E99:E102" si="4">D99*0.023</f>
        <v>0.8681657063360938</v>
      </c>
    </row>
    <row r="100" spans="1:9" x14ac:dyDescent="0.5">
      <c r="A100" t="s">
        <v>88</v>
      </c>
      <c r="B100" t="s">
        <v>23</v>
      </c>
      <c r="C100">
        <v>15.59</v>
      </c>
      <c r="D100">
        <v>25.486022674673279</v>
      </c>
      <c r="E100">
        <f t="shared" si="4"/>
        <v>0.5861785215174854</v>
      </c>
    </row>
    <row r="101" spans="1:9" x14ac:dyDescent="0.5">
      <c r="A101" t="s">
        <v>89</v>
      </c>
      <c r="B101" t="s">
        <v>198</v>
      </c>
      <c r="C101">
        <v>7</v>
      </c>
      <c r="D101">
        <v>1.2835178835794727</v>
      </c>
      <c r="E101">
        <f t="shared" si="4"/>
        <v>2.9520911322327873E-2</v>
      </c>
    </row>
    <row r="102" spans="1:9" x14ac:dyDescent="0.5">
      <c r="A102" t="s">
        <v>90</v>
      </c>
      <c r="B102" t="s">
        <v>23</v>
      </c>
      <c r="C102">
        <v>18.23</v>
      </c>
      <c r="D102">
        <v>45.695832397100659</v>
      </c>
      <c r="E102">
        <f t="shared" si="4"/>
        <v>1.0510041451333152</v>
      </c>
    </row>
    <row r="105" spans="1:9" x14ac:dyDescent="0.5">
      <c r="A105" s="1">
        <v>9300</v>
      </c>
      <c r="F105">
        <f>SUM(E106:E114)</f>
        <v>6.8098908160701495</v>
      </c>
      <c r="G105" s="10">
        <v>136</v>
      </c>
      <c r="H105">
        <f>(F105*I1)/G105</f>
        <v>3.0043635953250658</v>
      </c>
      <c r="I105">
        <f>(9*I1)/G105</f>
        <v>3.9705882352941178</v>
      </c>
    </row>
    <row r="106" spans="1:9" x14ac:dyDescent="0.5">
      <c r="A106" t="s">
        <v>91</v>
      </c>
      <c r="B106" t="s">
        <v>23</v>
      </c>
      <c r="C106">
        <v>15.59</v>
      </c>
      <c r="D106">
        <v>25.486022674673279</v>
      </c>
      <c r="E106">
        <f>D106*0.023</f>
        <v>0.5861785215174854</v>
      </c>
    </row>
    <row r="107" spans="1:9" x14ac:dyDescent="0.5">
      <c r="A107" t="s">
        <v>92</v>
      </c>
      <c r="B107" t="s">
        <v>23</v>
      </c>
      <c r="C107">
        <v>19.05</v>
      </c>
      <c r="D107">
        <v>53.851095587104211</v>
      </c>
      <c r="E107">
        <f t="shared" ref="E107:E171" si="5">D107*0.023</f>
        <v>1.2385751985033968</v>
      </c>
    </row>
    <row r="108" spans="1:9" x14ac:dyDescent="0.5">
      <c r="A108" t="s">
        <v>93</v>
      </c>
      <c r="B108" t="s">
        <v>198</v>
      </c>
      <c r="C108">
        <v>7</v>
      </c>
      <c r="D108">
        <v>1.2835178835794727</v>
      </c>
      <c r="E108">
        <f t="shared" si="5"/>
        <v>2.9520911322327873E-2</v>
      </c>
    </row>
    <row r="109" spans="1:9" x14ac:dyDescent="0.5">
      <c r="A109" t="s">
        <v>94</v>
      </c>
      <c r="B109" t="s">
        <v>23</v>
      </c>
      <c r="C109">
        <v>14.43</v>
      </c>
      <c r="D109">
        <v>19.09731171819865</v>
      </c>
      <c r="E109">
        <f t="shared" si="5"/>
        <v>0.43923816951856892</v>
      </c>
    </row>
    <row r="110" spans="1:9" x14ac:dyDescent="0.5">
      <c r="A110" t="s">
        <v>95</v>
      </c>
      <c r="B110" t="s">
        <v>45</v>
      </c>
      <c r="C110">
        <v>17.32</v>
      </c>
      <c r="D110">
        <v>37.746335058091034</v>
      </c>
      <c r="E110">
        <f t="shared" si="5"/>
        <v>0.8681657063360938</v>
      </c>
    </row>
    <row r="111" spans="1:9" x14ac:dyDescent="0.5">
      <c r="A111" t="s">
        <v>82</v>
      </c>
      <c r="B111" t="s">
        <v>45</v>
      </c>
      <c r="C111">
        <v>15.4</v>
      </c>
      <c r="D111">
        <v>24.345914686393368</v>
      </c>
      <c r="E111">
        <f t="shared" si="5"/>
        <v>0.55995603778704739</v>
      </c>
    </row>
    <row r="112" spans="1:9" x14ac:dyDescent="0.5">
      <c r="A112" t="s">
        <v>96</v>
      </c>
      <c r="B112" t="s">
        <v>45</v>
      </c>
      <c r="C112">
        <v>15.04</v>
      </c>
      <c r="D112">
        <v>22.288693324515702</v>
      </c>
      <c r="E112">
        <f t="shared" si="5"/>
        <v>0.51263994646386113</v>
      </c>
    </row>
    <row r="113" spans="1:9" x14ac:dyDescent="0.5">
      <c r="A113" t="s">
        <v>97</v>
      </c>
      <c r="B113" t="s">
        <v>45</v>
      </c>
      <c r="C113">
        <v>19.25</v>
      </c>
      <c r="D113">
        <v>55.99165923089933</v>
      </c>
      <c r="E113">
        <f t="shared" si="5"/>
        <v>1.2878081623106845</v>
      </c>
    </row>
    <row r="114" spans="1:9" x14ac:dyDescent="0.5">
      <c r="A114" t="s">
        <v>98</v>
      </c>
      <c r="B114" t="s">
        <v>23</v>
      </c>
      <c r="C114">
        <v>19.25</v>
      </c>
      <c r="D114">
        <v>55.99165923089933</v>
      </c>
      <c r="E114">
        <f t="shared" si="5"/>
        <v>1.2878081623106845</v>
      </c>
    </row>
    <row r="115" spans="1:9" ht="15" customHeight="1" x14ac:dyDescent="0.5"/>
    <row r="116" spans="1:9" ht="15" customHeight="1" x14ac:dyDescent="0.5">
      <c r="A116" s="5" t="s">
        <v>188</v>
      </c>
      <c r="B116" t="s">
        <v>197</v>
      </c>
      <c r="H116">
        <v>0</v>
      </c>
      <c r="I116">
        <v>0</v>
      </c>
    </row>
    <row r="118" spans="1:9" x14ac:dyDescent="0.5">
      <c r="A118" s="1">
        <v>9308</v>
      </c>
      <c r="F118">
        <f>SUM(E119:E124)</f>
        <v>2.1637026563051043</v>
      </c>
      <c r="G118" s="10">
        <v>149</v>
      </c>
      <c r="H118">
        <f>(F118*I1)/G118</f>
        <v>0.87128966025708898</v>
      </c>
      <c r="I118">
        <f>(6*I1)/G118</f>
        <v>2.4161073825503356</v>
      </c>
    </row>
    <row r="119" spans="1:9" x14ac:dyDescent="0.5">
      <c r="A119" t="s">
        <v>99</v>
      </c>
      <c r="B119" t="s">
        <v>100</v>
      </c>
      <c r="C119">
        <v>13.86</v>
      </c>
      <c r="D119">
        <v>16.430296993465092</v>
      </c>
      <c r="E119">
        <f t="shared" si="5"/>
        <v>0.37789683084969711</v>
      </c>
    </row>
    <row r="120" spans="1:9" x14ac:dyDescent="0.5">
      <c r="A120" t="s">
        <v>36</v>
      </c>
      <c r="B120" t="s">
        <v>23</v>
      </c>
      <c r="C120">
        <v>15.99</v>
      </c>
      <c r="D120">
        <v>28.013419875006139</v>
      </c>
      <c r="E120">
        <f t="shared" si="5"/>
        <v>0.64430865712514118</v>
      </c>
    </row>
    <row r="121" spans="1:9" x14ac:dyDescent="0.5">
      <c r="A121" t="s">
        <v>49</v>
      </c>
      <c r="B121" t="s">
        <v>23</v>
      </c>
      <c r="C121">
        <v>15.99</v>
      </c>
      <c r="D121">
        <v>28.013419875006139</v>
      </c>
      <c r="E121">
        <f t="shared" si="5"/>
        <v>0.64430865712514118</v>
      </c>
    </row>
    <row r="122" spans="1:9" x14ac:dyDescent="0.5">
      <c r="A122" t="s">
        <v>101</v>
      </c>
      <c r="B122" t="s">
        <v>39</v>
      </c>
      <c r="C122">
        <v>7</v>
      </c>
      <c r="D122">
        <v>1.2835178835794727</v>
      </c>
      <c r="E122">
        <f t="shared" si="5"/>
        <v>2.9520911322327873E-2</v>
      </c>
    </row>
    <row r="123" spans="1:9" x14ac:dyDescent="0.5">
      <c r="A123" t="s">
        <v>60</v>
      </c>
      <c r="B123" t="s">
        <v>198</v>
      </c>
      <c r="C123">
        <v>10.66</v>
      </c>
      <c r="D123">
        <v>6.1679482960544494</v>
      </c>
      <c r="E123">
        <f t="shared" si="5"/>
        <v>0.14186281080925234</v>
      </c>
    </row>
    <row r="124" spans="1:9" x14ac:dyDescent="0.5">
      <c r="A124" t="s">
        <v>102</v>
      </c>
      <c r="B124" t="s">
        <v>23</v>
      </c>
      <c r="C124">
        <v>13.32</v>
      </c>
      <c r="D124">
        <v>14.165425611893248</v>
      </c>
      <c r="E124">
        <f t="shared" si="5"/>
        <v>0.32580478907354471</v>
      </c>
    </row>
    <row r="126" spans="1:9" x14ac:dyDescent="0.5">
      <c r="A126" s="1">
        <v>9717</v>
      </c>
      <c r="F126">
        <f>SUM(E127:E130)</f>
        <v>0.9756328969645971</v>
      </c>
      <c r="G126" s="10">
        <v>37</v>
      </c>
      <c r="H126">
        <f>(F126*I1)/G126</f>
        <v>1.5821074004831304</v>
      </c>
      <c r="I126">
        <f>(4*I1)/G126</f>
        <v>6.4864864864864868</v>
      </c>
    </row>
    <row r="127" spans="1:9" x14ac:dyDescent="0.5">
      <c r="A127" t="s">
        <v>33</v>
      </c>
      <c r="B127" t="s">
        <v>198</v>
      </c>
      <c r="D127">
        <v>1.2835178835794727</v>
      </c>
      <c r="E127">
        <f t="shared" si="5"/>
        <v>2.9520911322327873E-2</v>
      </c>
    </row>
    <row r="128" spans="1:9" x14ac:dyDescent="0.5">
      <c r="A128" t="s">
        <v>30</v>
      </c>
      <c r="B128" t="s">
        <v>198</v>
      </c>
      <c r="C128">
        <v>10.82</v>
      </c>
      <c r="D128">
        <v>6.520620346878399</v>
      </c>
      <c r="E128">
        <f t="shared" si="5"/>
        <v>0.14997426797820318</v>
      </c>
    </row>
    <row r="129" spans="1:9" x14ac:dyDescent="0.5">
      <c r="A129" t="s">
        <v>103</v>
      </c>
      <c r="B129" t="s">
        <v>198</v>
      </c>
      <c r="C129">
        <v>12.22</v>
      </c>
      <c r="D129">
        <v>10.26876869030516</v>
      </c>
      <c r="E129">
        <f t="shared" si="5"/>
        <v>0.23618167987701869</v>
      </c>
    </row>
    <row r="130" spans="1:9" x14ac:dyDescent="0.5">
      <c r="A130" t="s">
        <v>24</v>
      </c>
      <c r="B130" t="s">
        <v>23</v>
      </c>
      <c r="C130">
        <v>15.4</v>
      </c>
      <c r="D130">
        <v>24.345914686393368</v>
      </c>
      <c r="E130">
        <f t="shared" si="5"/>
        <v>0.55995603778704739</v>
      </c>
    </row>
    <row r="132" spans="1:9" x14ac:dyDescent="0.5">
      <c r="A132" s="1">
        <v>9718</v>
      </c>
      <c r="F132">
        <f>SUM(E133:E146)</f>
        <v>2.5514197816592938</v>
      </c>
      <c r="G132" s="10">
        <v>122</v>
      </c>
      <c r="H132">
        <f>(F132*I1)/G132</f>
        <v>1.2547966139308004</v>
      </c>
      <c r="I132">
        <f>(14*I1)/G132</f>
        <v>6.8852459016393439</v>
      </c>
    </row>
    <row r="133" spans="1:9" x14ac:dyDescent="0.5">
      <c r="A133" t="s">
        <v>99</v>
      </c>
      <c r="B133" t="s">
        <v>23</v>
      </c>
      <c r="C133">
        <v>13.61</v>
      </c>
      <c r="D133">
        <v>15.351159714195814</v>
      </c>
      <c r="E133">
        <f t="shared" si="5"/>
        <v>0.35307667342650373</v>
      </c>
    </row>
    <row r="134" spans="1:9" x14ac:dyDescent="0.5">
      <c r="A134" t="s">
        <v>104</v>
      </c>
      <c r="B134" t="s">
        <v>45</v>
      </c>
      <c r="C134">
        <v>8.66</v>
      </c>
      <c r="D134">
        <v>2.8401451625030121</v>
      </c>
      <c r="E134">
        <f t="shared" si="5"/>
        <v>6.5323338737569278E-2</v>
      </c>
    </row>
    <row r="135" spans="1:9" x14ac:dyDescent="0.5">
      <c r="A135" t="s">
        <v>51</v>
      </c>
      <c r="B135" t="s">
        <v>23</v>
      </c>
      <c r="C135">
        <v>9.9</v>
      </c>
      <c r="D135">
        <v>4.6800635057195761</v>
      </c>
      <c r="E135">
        <f t="shared" si="5"/>
        <v>0.10764146063155025</v>
      </c>
    </row>
    <row r="136" spans="1:9" x14ac:dyDescent="0.5">
      <c r="A136" t="s">
        <v>77</v>
      </c>
      <c r="B136" t="s">
        <v>23</v>
      </c>
      <c r="C136">
        <v>10.66</v>
      </c>
      <c r="D136">
        <v>6.1679482960544494</v>
      </c>
      <c r="E136">
        <f t="shared" si="5"/>
        <v>0.14186281080925234</v>
      </c>
    </row>
    <row r="137" spans="1:9" x14ac:dyDescent="0.5">
      <c r="A137" t="s">
        <v>33</v>
      </c>
      <c r="B137" t="s">
        <v>23</v>
      </c>
      <c r="C137">
        <v>11.99</v>
      </c>
      <c r="D137">
        <v>9.5657570501005367</v>
      </c>
      <c r="E137">
        <f t="shared" si="5"/>
        <v>0.22001241215231235</v>
      </c>
    </row>
    <row r="138" spans="1:9" x14ac:dyDescent="0.5">
      <c r="A138" t="s">
        <v>91</v>
      </c>
      <c r="B138" t="s">
        <v>198</v>
      </c>
      <c r="C138">
        <v>7</v>
      </c>
      <c r="D138">
        <v>1.2835178835794727</v>
      </c>
      <c r="E138">
        <f t="shared" si="5"/>
        <v>2.9520911322327873E-2</v>
      </c>
    </row>
    <row r="139" spans="1:9" x14ac:dyDescent="0.5">
      <c r="A139" t="s">
        <v>105</v>
      </c>
      <c r="B139" t="s">
        <v>23</v>
      </c>
      <c r="C139">
        <v>9.9</v>
      </c>
      <c r="D139">
        <v>4.6800635057195761</v>
      </c>
      <c r="E139">
        <f t="shared" si="5"/>
        <v>0.10764146063155025</v>
      </c>
    </row>
    <row r="140" spans="1:9" x14ac:dyDescent="0.5">
      <c r="A140" t="s">
        <v>106</v>
      </c>
      <c r="B140" t="s">
        <v>23</v>
      </c>
      <c r="C140">
        <v>7.42</v>
      </c>
      <c r="D140">
        <v>1.5953317374459806</v>
      </c>
      <c r="E140">
        <f t="shared" si="5"/>
        <v>3.669262996125755E-2</v>
      </c>
    </row>
    <row r="141" spans="1:9" x14ac:dyDescent="0.5">
      <c r="A141" t="s">
        <v>107</v>
      </c>
      <c r="B141" t="s">
        <v>23</v>
      </c>
      <c r="C141">
        <v>14.43</v>
      </c>
      <c r="D141">
        <v>19.09731171819865</v>
      </c>
      <c r="E141">
        <f t="shared" si="5"/>
        <v>0.43923816951856892</v>
      </c>
    </row>
    <row r="142" spans="1:9" x14ac:dyDescent="0.5">
      <c r="A142" t="s">
        <v>108</v>
      </c>
      <c r="B142" t="s">
        <v>198</v>
      </c>
      <c r="C142">
        <v>11.55</v>
      </c>
      <c r="D142">
        <v>8.3198835784043368</v>
      </c>
      <c r="E142">
        <f t="shared" si="5"/>
        <v>0.19135732230329974</v>
      </c>
    </row>
    <row r="143" spans="1:9" x14ac:dyDescent="0.5">
      <c r="A143" t="s">
        <v>109</v>
      </c>
      <c r="B143" t="s">
        <v>45</v>
      </c>
      <c r="C143">
        <v>7.99</v>
      </c>
      <c r="D143">
        <v>2.1028962854567634</v>
      </c>
      <c r="E143">
        <f t="shared" si="5"/>
        <v>4.8366614565505561E-2</v>
      </c>
    </row>
    <row r="144" spans="1:9" x14ac:dyDescent="0.5">
      <c r="A144" t="s">
        <v>110</v>
      </c>
      <c r="B144" t="s">
        <v>45</v>
      </c>
      <c r="C144">
        <v>6.66</v>
      </c>
      <c r="D144">
        <v>1.0658482463131502</v>
      </c>
      <c r="E144">
        <f t="shared" si="5"/>
        <v>2.4514509665202456E-2</v>
      </c>
    </row>
    <row r="145" spans="1:9" x14ac:dyDescent="0.5">
      <c r="A145" t="s">
        <v>111</v>
      </c>
      <c r="B145" t="s">
        <v>45</v>
      </c>
      <c r="C145">
        <v>10.66</v>
      </c>
      <c r="D145">
        <v>6.1679482960544494</v>
      </c>
      <c r="E145">
        <f t="shared" si="5"/>
        <v>0.14186281080925234</v>
      </c>
    </row>
    <row r="146" spans="1:9" x14ac:dyDescent="0.5">
      <c r="A146" t="s">
        <v>112</v>
      </c>
      <c r="B146" t="s">
        <v>45</v>
      </c>
      <c r="C146">
        <v>15.99</v>
      </c>
      <c r="D146">
        <v>28.013419875006139</v>
      </c>
      <c r="E146">
        <f t="shared" si="5"/>
        <v>0.64430865712514118</v>
      </c>
    </row>
    <row r="148" spans="1:9" x14ac:dyDescent="0.5">
      <c r="A148" s="1">
        <v>9720</v>
      </c>
      <c r="F148">
        <f>SUM(E149:E157)</f>
        <v>2.3176791435770672</v>
      </c>
      <c r="G148" s="10">
        <v>175</v>
      </c>
      <c r="H148">
        <f>(F148*I1)/G148</f>
        <v>0.79463284922642308</v>
      </c>
      <c r="I148">
        <f>(9*I1)/G148</f>
        <v>3.0857142857142859</v>
      </c>
    </row>
    <row r="149" spans="1:9" x14ac:dyDescent="0.5">
      <c r="A149" t="s">
        <v>113</v>
      </c>
      <c r="B149" t="s">
        <v>198</v>
      </c>
      <c r="C149">
        <v>11.55</v>
      </c>
      <c r="D149">
        <v>8.3198835784043368</v>
      </c>
      <c r="E149">
        <f t="shared" si="5"/>
        <v>0.19135732230329974</v>
      </c>
    </row>
    <row r="150" spans="1:9" x14ac:dyDescent="0.5">
      <c r="A150" t="s">
        <v>114</v>
      </c>
      <c r="B150" t="s">
        <v>45</v>
      </c>
      <c r="C150">
        <v>17.46</v>
      </c>
      <c r="D150">
        <v>38.897727008562462</v>
      </c>
      <c r="E150">
        <f t="shared" si="5"/>
        <v>0.89464772119693659</v>
      </c>
    </row>
    <row r="151" spans="1:9" x14ac:dyDescent="0.5">
      <c r="A151" t="s">
        <v>110</v>
      </c>
      <c r="B151" t="s">
        <v>23</v>
      </c>
      <c r="C151">
        <v>15.75</v>
      </c>
      <c r="D151">
        <v>26.476022197665372</v>
      </c>
      <c r="E151">
        <f t="shared" si="5"/>
        <v>0.6089485105463035</v>
      </c>
    </row>
    <row r="152" spans="1:9" x14ac:dyDescent="0.5">
      <c r="A152" t="s">
        <v>115</v>
      </c>
      <c r="B152" t="s">
        <v>45</v>
      </c>
      <c r="C152">
        <v>9.4499999999999993</v>
      </c>
      <c r="D152">
        <v>3.9341113538972081</v>
      </c>
      <c r="E152">
        <f t="shared" si="5"/>
        <v>9.048456113963578E-2</v>
      </c>
    </row>
    <row r="153" spans="1:9" x14ac:dyDescent="0.5">
      <c r="A153" t="s">
        <v>102</v>
      </c>
      <c r="B153" t="s">
        <v>198</v>
      </c>
      <c r="C153">
        <v>11.55</v>
      </c>
      <c r="D153">
        <v>8.3198835784043368</v>
      </c>
      <c r="E153">
        <f t="shared" si="5"/>
        <v>0.19135732230329974</v>
      </c>
    </row>
    <row r="154" spans="1:9" x14ac:dyDescent="0.5">
      <c r="A154" t="s">
        <v>116</v>
      </c>
      <c r="B154" t="s">
        <v>198</v>
      </c>
      <c r="C154">
        <v>9.4499999999999993</v>
      </c>
      <c r="D154">
        <v>3.9341113538972081</v>
      </c>
      <c r="E154">
        <f t="shared" si="5"/>
        <v>9.048456113963578E-2</v>
      </c>
    </row>
    <row r="155" spans="1:9" x14ac:dyDescent="0.5">
      <c r="A155" t="s">
        <v>117</v>
      </c>
      <c r="B155" t="s">
        <v>45</v>
      </c>
      <c r="C155">
        <v>11.55</v>
      </c>
      <c r="D155">
        <v>8.3198835784043368</v>
      </c>
      <c r="E155">
        <f t="shared" si="5"/>
        <v>0.19135732230329974</v>
      </c>
    </row>
    <row r="156" spans="1:9" x14ac:dyDescent="0.5">
      <c r="A156" t="s">
        <v>118</v>
      </c>
      <c r="B156" t="s">
        <v>25</v>
      </c>
      <c r="C156">
        <v>7</v>
      </c>
      <c r="D156">
        <v>1.2835178835794727</v>
      </c>
      <c r="E156">
        <f t="shared" si="5"/>
        <v>2.9520911322327873E-2</v>
      </c>
    </row>
    <row r="157" spans="1:9" x14ac:dyDescent="0.5">
      <c r="A157" t="s">
        <v>119</v>
      </c>
      <c r="B157" t="s">
        <v>39</v>
      </c>
      <c r="C157">
        <v>7</v>
      </c>
      <c r="D157">
        <v>1.2835178835794727</v>
      </c>
      <c r="E157">
        <f t="shared" si="5"/>
        <v>2.9520911322327873E-2</v>
      </c>
    </row>
    <row r="159" spans="1:9" x14ac:dyDescent="0.5">
      <c r="A159" s="1">
        <v>9719</v>
      </c>
      <c r="F159">
        <f>SUM(E160:E164)</f>
        <v>1.7425434732887797</v>
      </c>
      <c r="G159" s="10">
        <v>167</v>
      </c>
      <c r="H159">
        <f>(F159*I1)/G159</f>
        <v>0.6260635233372861</v>
      </c>
      <c r="I159">
        <f>(5*I1)/G159</f>
        <v>1.7964071856287425</v>
      </c>
    </row>
    <row r="160" spans="1:9" x14ac:dyDescent="0.5">
      <c r="A160" t="s">
        <v>55</v>
      </c>
      <c r="B160" t="s">
        <v>45</v>
      </c>
      <c r="C160">
        <v>15.75</v>
      </c>
      <c r="D160">
        <v>26.476022197665372</v>
      </c>
      <c r="E160">
        <f t="shared" si="5"/>
        <v>0.6089485105463035</v>
      </c>
    </row>
    <row r="161" spans="1:9" x14ac:dyDescent="0.5">
      <c r="A161" t="s">
        <v>38</v>
      </c>
      <c r="B161" t="s">
        <v>23</v>
      </c>
      <c r="C161">
        <v>15.24</v>
      </c>
      <c r="D161">
        <v>23.415169275943565</v>
      </c>
      <c r="E161">
        <f t="shared" si="5"/>
        <v>0.53854889334670197</v>
      </c>
    </row>
    <row r="162" spans="1:9" x14ac:dyDescent="0.5">
      <c r="A162" t="s">
        <v>120</v>
      </c>
      <c r="B162" t="s">
        <v>45</v>
      </c>
      <c r="C162">
        <v>14.43</v>
      </c>
      <c r="D162">
        <v>19.09731171819865</v>
      </c>
      <c r="E162">
        <f t="shared" si="5"/>
        <v>0.43923816951856892</v>
      </c>
    </row>
    <row r="163" spans="1:9" x14ac:dyDescent="0.5">
      <c r="A163" t="s">
        <v>121</v>
      </c>
      <c r="B163" t="s">
        <v>45</v>
      </c>
      <c r="C163">
        <v>9.4499999999999993</v>
      </c>
      <c r="D163">
        <v>3.9341113538972081</v>
      </c>
      <c r="E163">
        <f t="shared" si="5"/>
        <v>9.048456113963578E-2</v>
      </c>
    </row>
    <row r="164" spans="1:9" x14ac:dyDescent="0.5">
      <c r="A164" t="s">
        <v>122</v>
      </c>
      <c r="B164" t="s">
        <v>45</v>
      </c>
      <c r="C164">
        <v>8.66</v>
      </c>
      <c r="D164">
        <v>2.8401451625030121</v>
      </c>
      <c r="E164">
        <f t="shared" si="5"/>
        <v>6.5323338737569278E-2</v>
      </c>
    </row>
    <row r="166" spans="1:9" x14ac:dyDescent="0.5">
      <c r="A166" s="1">
        <v>9916</v>
      </c>
      <c r="F166">
        <f>SUM(E167:E171)</f>
        <v>1.9906408577832693</v>
      </c>
      <c r="G166" s="10">
        <v>155</v>
      </c>
      <c r="H166">
        <f>(F166*I1)/G166</f>
        <v>0.77057065462578167</v>
      </c>
      <c r="I166">
        <f>(5*I1)/G166</f>
        <v>1.935483870967742</v>
      </c>
    </row>
    <row r="167" spans="1:9" x14ac:dyDescent="0.5">
      <c r="A167" t="s">
        <v>28</v>
      </c>
      <c r="B167" t="s">
        <v>123</v>
      </c>
      <c r="C167">
        <v>14.59</v>
      </c>
      <c r="D167">
        <v>19.89967920499048</v>
      </c>
      <c r="E167">
        <f t="shared" si="5"/>
        <v>0.45769262171478103</v>
      </c>
    </row>
    <row r="168" spans="1:9" x14ac:dyDescent="0.5">
      <c r="A168" t="s">
        <v>75</v>
      </c>
      <c r="B168" t="s">
        <v>45</v>
      </c>
      <c r="C168">
        <v>13.43</v>
      </c>
      <c r="D168">
        <v>14.606985949704208</v>
      </c>
      <c r="E168">
        <f t="shared" si="5"/>
        <v>0.3359606768431968</v>
      </c>
    </row>
    <row r="169" spans="1:9" x14ac:dyDescent="0.5">
      <c r="A169" t="s">
        <v>101</v>
      </c>
      <c r="B169" t="s">
        <v>123</v>
      </c>
      <c r="C169">
        <v>7</v>
      </c>
      <c r="D169">
        <v>1.2835178835794727</v>
      </c>
      <c r="E169">
        <f t="shared" si="5"/>
        <v>2.9520911322327873E-2</v>
      </c>
    </row>
    <row r="170" spans="1:9" x14ac:dyDescent="0.5">
      <c r="A170" t="s">
        <v>124</v>
      </c>
      <c r="B170" t="s">
        <v>23</v>
      </c>
      <c r="C170">
        <v>14.59</v>
      </c>
      <c r="D170">
        <v>19.89967920499048</v>
      </c>
      <c r="E170">
        <f t="shared" si="5"/>
        <v>0.45769262171478103</v>
      </c>
    </row>
    <row r="171" spans="1:9" x14ac:dyDescent="0.5">
      <c r="A171" t="s">
        <v>47</v>
      </c>
      <c r="B171" t="s">
        <v>23</v>
      </c>
      <c r="C171">
        <v>16.41</v>
      </c>
      <c r="D171">
        <v>30.859740269051414</v>
      </c>
      <c r="E171">
        <f t="shared" si="5"/>
        <v>0.70977402618818253</v>
      </c>
    </row>
    <row r="173" spans="1:9" x14ac:dyDescent="0.5">
      <c r="A173" s="1">
        <v>9917</v>
      </c>
      <c r="F173">
        <f>SUM(E174:E177)</f>
        <v>4.2995739138385192</v>
      </c>
      <c r="G173" s="10">
        <v>173</v>
      </c>
      <c r="H173">
        <f>(F173*I1)/G173</f>
        <v>1.4911817042214519</v>
      </c>
      <c r="I173">
        <f>(4*I1)/G173</f>
        <v>1.3872832369942196</v>
      </c>
    </row>
    <row r="174" spans="1:9" x14ac:dyDescent="0.5">
      <c r="A174" t="s">
        <v>32</v>
      </c>
      <c r="B174" t="s">
        <v>23</v>
      </c>
      <c r="C174">
        <v>19.8</v>
      </c>
      <c r="D174">
        <v>62.199371888565672</v>
      </c>
      <c r="E174">
        <f t="shared" ref="E174:E232" si="6">D174*0.023</f>
        <v>1.4305855534370104</v>
      </c>
    </row>
    <row r="175" spans="1:9" x14ac:dyDescent="0.5">
      <c r="A175" t="s">
        <v>125</v>
      </c>
      <c r="B175" t="s">
        <v>23</v>
      </c>
      <c r="C175">
        <v>13.86</v>
      </c>
      <c r="D175">
        <v>16.430296993465092</v>
      </c>
      <c r="E175">
        <f t="shared" si="6"/>
        <v>0.37789683084969711</v>
      </c>
    </row>
    <row r="176" spans="1:9" x14ac:dyDescent="0.5">
      <c r="A176" t="s">
        <v>126</v>
      </c>
      <c r="B176" t="s">
        <v>23</v>
      </c>
      <c r="C176">
        <v>18.48</v>
      </c>
      <c r="D176">
        <v>48.078870948783667</v>
      </c>
      <c r="E176">
        <f t="shared" si="6"/>
        <v>1.1058140318220244</v>
      </c>
    </row>
    <row r="177" spans="1:9" x14ac:dyDescent="0.5">
      <c r="A177" t="s">
        <v>64</v>
      </c>
      <c r="B177" t="s">
        <v>23</v>
      </c>
      <c r="C177">
        <v>19.63</v>
      </c>
      <c r="D177">
        <v>60.22945642303425</v>
      </c>
      <c r="E177">
        <f t="shared" si="6"/>
        <v>1.3852774977297877</v>
      </c>
    </row>
    <row r="179" spans="1:9" x14ac:dyDescent="0.5">
      <c r="A179" s="1">
        <v>9918</v>
      </c>
      <c r="F179">
        <f>SUM(E180:E184)</f>
        <v>3.2738917580411036</v>
      </c>
      <c r="G179" s="10">
        <v>151</v>
      </c>
      <c r="H179">
        <f>(F179*I1)/G179</f>
        <v>1.3008841422679882</v>
      </c>
      <c r="I179">
        <f>(5*I1)/G179</f>
        <v>1.9867549668874172</v>
      </c>
    </row>
    <row r="180" spans="1:9" x14ac:dyDescent="0.5">
      <c r="A180" t="s">
        <v>127</v>
      </c>
      <c r="B180" t="s">
        <v>123</v>
      </c>
      <c r="D180">
        <v>1.2835178835794727</v>
      </c>
      <c r="E180">
        <f t="shared" si="6"/>
        <v>2.9520911322327873E-2</v>
      </c>
    </row>
    <row r="181" spans="1:9" x14ac:dyDescent="0.5">
      <c r="A181" t="s">
        <v>128</v>
      </c>
      <c r="B181" t="s">
        <v>45</v>
      </c>
      <c r="C181">
        <v>19.489999999999998</v>
      </c>
      <c r="D181">
        <v>58.641792458117067</v>
      </c>
      <c r="E181">
        <f t="shared" si="6"/>
        <v>1.3487612265366926</v>
      </c>
    </row>
    <row r="182" spans="1:9" x14ac:dyDescent="0.5">
      <c r="A182" t="s">
        <v>129</v>
      </c>
      <c r="B182" t="s">
        <v>45</v>
      </c>
      <c r="C182">
        <v>16.170000000000002</v>
      </c>
      <c r="D182">
        <v>29.208611801351726</v>
      </c>
      <c r="E182">
        <f t="shared" si="6"/>
        <v>0.67179807143108972</v>
      </c>
    </row>
    <row r="183" spans="1:9" x14ac:dyDescent="0.5">
      <c r="A183" t="s">
        <v>130</v>
      </c>
      <c r="B183" t="s">
        <v>23</v>
      </c>
      <c r="C183">
        <v>18.34</v>
      </c>
      <c r="D183">
        <v>46.73344899712076</v>
      </c>
      <c r="E183">
        <f t="shared" si="6"/>
        <v>1.0748693269337775</v>
      </c>
    </row>
    <row r="184" spans="1:9" x14ac:dyDescent="0.5">
      <c r="A184" t="s">
        <v>98</v>
      </c>
      <c r="B184" t="s">
        <v>45</v>
      </c>
      <c r="C184">
        <v>10.8</v>
      </c>
      <c r="D184">
        <v>6.4757487746615769</v>
      </c>
      <c r="E184">
        <f t="shared" si="6"/>
        <v>0.14894222181721628</v>
      </c>
    </row>
    <row r="186" spans="1:9" x14ac:dyDescent="0.5">
      <c r="A186" s="1">
        <v>9919</v>
      </c>
      <c r="F186">
        <f>SUM(E187:E194)</f>
        <v>0.23616729057862298</v>
      </c>
      <c r="G186" s="10">
        <v>113</v>
      </c>
      <c r="H186">
        <f>(F186*I1)/G186</f>
        <v>0.12539856136918034</v>
      </c>
      <c r="I186">
        <f>(8*I1)/G186</f>
        <v>4.2477876106194694</v>
      </c>
    </row>
    <row r="187" spans="1:9" x14ac:dyDescent="0.5">
      <c r="A187" t="s">
        <v>36</v>
      </c>
      <c r="B187" t="s">
        <v>198</v>
      </c>
      <c r="C187">
        <v>7</v>
      </c>
      <c r="D187">
        <v>1.2835178835794727</v>
      </c>
      <c r="E187">
        <f t="shared" si="6"/>
        <v>2.9520911322327873E-2</v>
      </c>
    </row>
    <row r="188" spans="1:9" x14ac:dyDescent="0.5">
      <c r="A188" t="s">
        <v>131</v>
      </c>
      <c r="B188" t="s">
        <v>198</v>
      </c>
      <c r="C188">
        <v>7</v>
      </c>
      <c r="D188">
        <v>1.2835178835794727</v>
      </c>
      <c r="E188">
        <f t="shared" si="6"/>
        <v>2.9520911322327873E-2</v>
      </c>
    </row>
    <row r="189" spans="1:9" x14ac:dyDescent="0.5">
      <c r="A189" t="s">
        <v>132</v>
      </c>
      <c r="B189" t="s">
        <v>23</v>
      </c>
      <c r="C189">
        <v>7</v>
      </c>
      <c r="D189">
        <v>1.2835178835794727</v>
      </c>
      <c r="E189">
        <f t="shared" si="6"/>
        <v>2.9520911322327873E-2</v>
      </c>
    </row>
    <row r="190" spans="1:9" x14ac:dyDescent="0.5">
      <c r="A190" t="s">
        <v>133</v>
      </c>
      <c r="B190" t="s">
        <v>198</v>
      </c>
      <c r="C190">
        <v>7</v>
      </c>
      <c r="D190">
        <v>1.2835178835794727</v>
      </c>
      <c r="E190">
        <f t="shared" si="6"/>
        <v>2.9520911322327873E-2</v>
      </c>
    </row>
    <row r="191" spans="1:9" x14ac:dyDescent="0.5">
      <c r="A191" t="s">
        <v>114</v>
      </c>
      <c r="B191" t="s">
        <v>198</v>
      </c>
      <c r="C191">
        <v>7</v>
      </c>
      <c r="D191">
        <v>1.2835178835794727</v>
      </c>
      <c r="E191">
        <f t="shared" si="6"/>
        <v>2.9520911322327873E-2</v>
      </c>
    </row>
    <row r="192" spans="1:9" x14ac:dyDescent="0.5">
      <c r="A192" t="s">
        <v>134</v>
      </c>
      <c r="B192" t="s">
        <v>198</v>
      </c>
      <c r="C192">
        <v>7</v>
      </c>
      <c r="D192">
        <v>1.2835178835794727</v>
      </c>
      <c r="E192">
        <f t="shared" si="6"/>
        <v>2.9520911322327873E-2</v>
      </c>
    </row>
    <row r="193" spans="1:9" x14ac:dyDescent="0.5">
      <c r="A193" t="s">
        <v>135</v>
      </c>
      <c r="B193" t="s">
        <v>45</v>
      </c>
      <c r="C193">
        <v>7</v>
      </c>
      <c r="D193">
        <v>1.2835178835794727</v>
      </c>
      <c r="E193">
        <f t="shared" si="6"/>
        <v>2.9520911322327873E-2</v>
      </c>
    </row>
    <row r="194" spans="1:9" x14ac:dyDescent="0.5">
      <c r="A194" t="s">
        <v>60</v>
      </c>
      <c r="B194" t="s">
        <v>198</v>
      </c>
      <c r="C194">
        <v>7</v>
      </c>
      <c r="D194">
        <v>1.2835178835794727</v>
      </c>
      <c r="E194">
        <f t="shared" si="6"/>
        <v>2.9520911322327873E-2</v>
      </c>
    </row>
    <row r="196" spans="1:9" x14ac:dyDescent="0.5">
      <c r="A196" s="1">
        <v>9921</v>
      </c>
      <c r="F196">
        <f>SUM(E197:E204)</f>
        <v>5.2870378654835939</v>
      </c>
      <c r="G196" s="10">
        <v>131</v>
      </c>
      <c r="H196">
        <f>(F196*I1)/G196</f>
        <v>2.4215440605268368</v>
      </c>
      <c r="I196">
        <f>(8*I1)/G196</f>
        <v>3.66412213740458</v>
      </c>
    </row>
    <row r="197" spans="1:9" x14ac:dyDescent="0.5">
      <c r="A197" t="s">
        <v>21</v>
      </c>
      <c r="B197" t="s">
        <v>198</v>
      </c>
      <c r="C197">
        <v>7</v>
      </c>
      <c r="D197">
        <v>1.2835178840000001</v>
      </c>
      <c r="E197">
        <f t="shared" si="6"/>
        <v>2.9520911332000001E-2</v>
      </c>
    </row>
    <row r="198" spans="1:9" x14ac:dyDescent="0.5">
      <c r="A198" t="s">
        <v>136</v>
      </c>
      <c r="B198" t="s">
        <v>198</v>
      </c>
      <c r="C198">
        <v>7</v>
      </c>
      <c r="D198">
        <v>1.2835178835794727</v>
      </c>
      <c r="E198">
        <f t="shared" si="6"/>
        <v>2.9520911322327873E-2</v>
      </c>
    </row>
    <row r="199" spans="1:9" x14ac:dyDescent="0.5">
      <c r="A199" t="s">
        <v>137</v>
      </c>
      <c r="B199" t="s">
        <v>45</v>
      </c>
      <c r="C199">
        <v>19.25</v>
      </c>
      <c r="D199">
        <v>55.99165923089933</v>
      </c>
      <c r="E199">
        <f t="shared" si="6"/>
        <v>1.2878081623106845</v>
      </c>
    </row>
    <row r="200" spans="1:9" x14ac:dyDescent="0.5">
      <c r="A200" t="s">
        <v>138</v>
      </c>
      <c r="B200" t="s">
        <v>198</v>
      </c>
      <c r="C200">
        <v>7</v>
      </c>
      <c r="D200" s="3">
        <v>1.28351788</v>
      </c>
      <c r="E200">
        <f t="shared" si="6"/>
        <v>2.9520911239999999E-2</v>
      </c>
    </row>
    <row r="201" spans="1:9" x14ac:dyDescent="0.5">
      <c r="A201" t="s">
        <v>54</v>
      </c>
      <c r="B201" t="s">
        <v>198</v>
      </c>
      <c r="C201">
        <v>7</v>
      </c>
      <c r="D201" s="3">
        <v>1.28351788</v>
      </c>
      <c r="E201">
        <f t="shared" si="6"/>
        <v>2.9520911239999999E-2</v>
      </c>
    </row>
    <row r="202" spans="1:9" x14ac:dyDescent="0.5">
      <c r="A202" t="s">
        <v>139</v>
      </c>
      <c r="B202" t="s">
        <v>23</v>
      </c>
      <c r="C202">
        <v>19.21</v>
      </c>
      <c r="D202">
        <v>55.558651136895676</v>
      </c>
      <c r="E202">
        <f t="shared" si="6"/>
        <v>1.2778489761486005</v>
      </c>
    </row>
    <row r="203" spans="1:9" x14ac:dyDescent="0.5">
      <c r="A203" t="s">
        <v>140</v>
      </c>
      <c r="B203" t="s">
        <v>23</v>
      </c>
      <c r="C203">
        <v>19.36</v>
      </c>
      <c r="D203">
        <v>57.195170416491159</v>
      </c>
      <c r="E203">
        <f t="shared" si="6"/>
        <v>1.3154889195792967</v>
      </c>
    </row>
    <row r="204" spans="1:9" x14ac:dyDescent="0.5">
      <c r="A204" t="s">
        <v>59</v>
      </c>
      <c r="B204" t="s">
        <v>23</v>
      </c>
      <c r="C204">
        <v>19.25</v>
      </c>
      <c r="D204">
        <v>55.99165923089933</v>
      </c>
      <c r="E204">
        <f t="shared" si="6"/>
        <v>1.2878081623106845</v>
      </c>
    </row>
    <row r="206" spans="1:9" x14ac:dyDescent="0.5">
      <c r="A206" s="1" t="s">
        <v>141</v>
      </c>
      <c r="F206">
        <f>SUM(E207:E214)</f>
        <v>2.0548223866995681</v>
      </c>
      <c r="G206" s="10">
        <v>114</v>
      </c>
      <c r="H206">
        <f>(F206*I1)/G206</f>
        <v>1.081485466683983</v>
      </c>
      <c r="I206">
        <f>(8*I1)/G206</f>
        <v>4.2105263157894735</v>
      </c>
    </row>
    <row r="207" spans="1:9" x14ac:dyDescent="0.5">
      <c r="A207" t="s">
        <v>142</v>
      </c>
      <c r="B207" t="s">
        <v>198</v>
      </c>
      <c r="C207">
        <v>13.86</v>
      </c>
      <c r="D207">
        <v>16.430296993465092</v>
      </c>
      <c r="E207">
        <f t="shared" si="6"/>
        <v>0.37789683084969711</v>
      </c>
    </row>
    <row r="208" spans="1:9" x14ac:dyDescent="0.5">
      <c r="A208" t="s">
        <v>91</v>
      </c>
      <c r="B208" t="s">
        <v>45</v>
      </c>
      <c r="C208">
        <v>10.39</v>
      </c>
      <c r="D208">
        <v>5.6047560905727991</v>
      </c>
      <c r="E208">
        <f t="shared" si="6"/>
        <v>0.12890939008317437</v>
      </c>
    </row>
    <row r="209" spans="1:9" x14ac:dyDescent="0.5">
      <c r="A209" t="s">
        <v>143</v>
      </c>
      <c r="B209" t="s">
        <v>198</v>
      </c>
      <c r="C209">
        <v>7</v>
      </c>
      <c r="D209" s="3">
        <v>1.28351788</v>
      </c>
      <c r="E209">
        <f t="shared" si="6"/>
        <v>2.9520911239999999E-2</v>
      </c>
    </row>
    <row r="210" spans="1:9" x14ac:dyDescent="0.5">
      <c r="A210" t="s">
        <v>107</v>
      </c>
      <c r="B210" t="s">
        <v>45</v>
      </c>
      <c r="C210">
        <v>11.55</v>
      </c>
      <c r="D210">
        <v>8.3198835784043368</v>
      </c>
      <c r="E210">
        <f t="shared" si="6"/>
        <v>0.19135732230329974</v>
      </c>
    </row>
    <row r="211" spans="1:9" x14ac:dyDescent="0.5">
      <c r="A211" t="s">
        <v>144</v>
      </c>
      <c r="B211" t="s">
        <v>25</v>
      </c>
      <c r="C211">
        <v>7</v>
      </c>
      <c r="D211" s="3">
        <v>1.28351788</v>
      </c>
      <c r="E211">
        <f t="shared" si="6"/>
        <v>2.9520911239999999E-2</v>
      </c>
    </row>
    <row r="212" spans="1:9" x14ac:dyDescent="0.5">
      <c r="A212" t="s">
        <v>145</v>
      </c>
      <c r="B212" t="s">
        <v>23</v>
      </c>
      <c r="C212">
        <v>19.05</v>
      </c>
      <c r="D212">
        <v>53.851095587104211</v>
      </c>
      <c r="E212">
        <f t="shared" si="6"/>
        <v>1.2385751985033968</v>
      </c>
    </row>
    <row r="213" spans="1:9" x14ac:dyDescent="0.5">
      <c r="A213" t="s">
        <v>115</v>
      </c>
      <c r="B213" t="s">
        <v>198</v>
      </c>
      <c r="C213">
        <v>7</v>
      </c>
      <c r="D213" s="3">
        <v>1.28351788</v>
      </c>
      <c r="E213">
        <f t="shared" si="6"/>
        <v>2.9520911239999999E-2</v>
      </c>
    </row>
    <row r="214" spans="1:9" x14ac:dyDescent="0.5">
      <c r="A214" t="s">
        <v>135</v>
      </c>
      <c r="B214" t="s">
        <v>23</v>
      </c>
      <c r="C214">
        <v>7</v>
      </c>
      <c r="D214" s="3">
        <v>1.28351788</v>
      </c>
      <c r="E214">
        <f t="shared" si="6"/>
        <v>2.9520911239999999E-2</v>
      </c>
    </row>
    <row r="216" spans="1:9" x14ac:dyDescent="0.5">
      <c r="A216" s="1">
        <v>195</v>
      </c>
      <c r="F216">
        <f>SUM(E217:E220)</f>
        <v>0.40191234019186439</v>
      </c>
      <c r="G216" s="10">
        <v>67</v>
      </c>
      <c r="H216">
        <f>(F216*I1)/G216</f>
        <v>0.35992149867928153</v>
      </c>
      <c r="I216">
        <f>(4*I1)/G216</f>
        <v>3.5820895522388061</v>
      </c>
    </row>
    <row r="217" spans="1:9" x14ac:dyDescent="0.5">
      <c r="A217" t="s">
        <v>99</v>
      </c>
      <c r="B217" t="s">
        <v>23</v>
      </c>
      <c r="C217">
        <v>8.66</v>
      </c>
      <c r="D217">
        <v>2.8401451625030121</v>
      </c>
      <c r="E217">
        <f t="shared" si="6"/>
        <v>6.5323338737569278E-2</v>
      </c>
    </row>
    <row r="218" spans="1:9" x14ac:dyDescent="0.5">
      <c r="A218" t="s">
        <v>91</v>
      </c>
      <c r="B218" t="s">
        <v>23</v>
      </c>
      <c r="C218">
        <v>7</v>
      </c>
      <c r="D218" s="3">
        <v>1.28351788</v>
      </c>
      <c r="E218">
        <f t="shared" si="6"/>
        <v>2.9520911239999999E-2</v>
      </c>
    </row>
    <row r="219" spans="1:9" x14ac:dyDescent="0.5">
      <c r="A219" t="s">
        <v>31</v>
      </c>
      <c r="B219" t="s">
        <v>198</v>
      </c>
      <c r="C219">
        <v>7</v>
      </c>
      <c r="D219" s="3">
        <v>1.28351788</v>
      </c>
      <c r="E219">
        <f t="shared" si="6"/>
        <v>2.9520911239999999E-2</v>
      </c>
    </row>
    <row r="220" spans="1:9" x14ac:dyDescent="0.5">
      <c r="A220" t="s">
        <v>143</v>
      </c>
      <c r="B220" t="s">
        <v>198</v>
      </c>
      <c r="C220">
        <v>12.76</v>
      </c>
      <c r="D220">
        <v>12.06726865105631</v>
      </c>
      <c r="E220">
        <f t="shared" si="6"/>
        <v>0.27754717897429509</v>
      </c>
    </row>
    <row r="222" spans="1:9" x14ac:dyDescent="0.5">
      <c r="A222" t="s">
        <v>189</v>
      </c>
      <c r="B222" t="s">
        <v>197</v>
      </c>
      <c r="H222">
        <v>0</v>
      </c>
      <c r="I222">
        <v>0</v>
      </c>
    </row>
    <row r="224" spans="1:9" x14ac:dyDescent="0.5">
      <c r="A224" s="1">
        <v>439</v>
      </c>
      <c r="F224">
        <f>SUM(E225:E227)</f>
        <v>8.8562733719999995E-2</v>
      </c>
      <c r="G224" s="10">
        <v>70</v>
      </c>
      <c r="H224">
        <f>(F224*I1)/G224</f>
        <v>7.5910914617142861E-2</v>
      </c>
      <c r="I224">
        <f>(3*I1)/G224</f>
        <v>2.5714285714285716</v>
      </c>
    </row>
    <row r="225" spans="1:10" x14ac:dyDescent="0.5">
      <c r="A225" t="s">
        <v>133</v>
      </c>
      <c r="B225" t="s">
        <v>198</v>
      </c>
      <c r="C225">
        <v>7</v>
      </c>
      <c r="D225" s="3">
        <v>1.28351788</v>
      </c>
      <c r="E225">
        <f t="shared" si="6"/>
        <v>2.9520911239999999E-2</v>
      </c>
    </row>
    <row r="226" spans="1:10" x14ac:dyDescent="0.5">
      <c r="A226" t="s">
        <v>113</v>
      </c>
      <c r="B226" t="s">
        <v>198</v>
      </c>
      <c r="C226">
        <v>7</v>
      </c>
      <c r="D226" s="3">
        <v>1.28351788</v>
      </c>
      <c r="E226">
        <f t="shared" si="6"/>
        <v>2.9520911239999999E-2</v>
      </c>
    </row>
    <row r="227" spans="1:10" x14ac:dyDescent="0.5">
      <c r="A227" t="s">
        <v>146</v>
      </c>
      <c r="B227" t="s">
        <v>23</v>
      </c>
      <c r="C227">
        <v>7</v>
      </c>
      <c r="D227" s="3">
        <v>1.28351788</v>
      </c>
      <c r="E227">
        <f t="shared" si="6"/>
        <v>2.9520911239999999E-2</v>
      </c>
    </row>
    <row r="229" spans="1:10" x14ac:dyDescent="0.5">
      <c r="A229" s="1">
        <v>441</v>
      </c>
      <c r="B229" s="10"/>
      <c r="F229">
        <f>SUM(E230:E232)</f>
        <v>1.5780960121013443</v>
      </c>
      <c r="G229" s="10">
        <v>54</v>
      </c>
      <c r="H229">
        <f>(F229*I1)/G229</f>
        <v>1.753440013445938</v>
      </c>
      <c r="I229">
        <f>(3*I1)/G229</f>
        <v>3.3333333333333335</v>
      </c>
    </row>
    <row r="230" spans="1:10" x14ac:dyDescent="0.5">
      <c r="A230" t="s">
        <v>99</v>
      </c>
      <c r="B230" t="s">
        <v>45</v>
      </c>
      <c r="C230">
        <v>17.32</v>
      </c>
      <c r="D230">
        <v>37.746335058091034</v>
      </c>
      <c r="E230">
        <f t="shared" si="6"/>
        <v>0.8681657063360938</v>
      </c>
    </row>
    <row r="231" spans="1:10" x14ac:dyDescent="0.5">
      <c r="A231" t="s">
        <v>31</v>
      </c>
      <c r="B231" t="s">
        <v>23</v>
      </c>
      <c r="C231">
        <v>10.82</v>
      </c>
      <c r="D231">
        <v>6.520620346878399</v>
      </c>
      <c r="E231">
        <f t="shared" si="6"/>
        <v>0.14997426797820318</v>
      </c>
    </row>
    <row r="232" spans="1:10" x14ac:dyDescent="0.5">
      <c r="A232" t="s">
        <v>147</v>
      </c>
      <c r="B232" t="s">
        <v>23</v>
      </c>
      <c r="C232">
        <v>15.4</v>
      </c>
      <c r="D232">
        <v>24.345914686393368</v>
      </c>
      <c r="E232">
        <f t="shared" si="6"/>
        <v>0.55995603778704739</v>
      </c>
    </row>
    <row r="234" spans="1:10" x14ac:dyDescent="0.5">
      <c r="A234" s="9"/>
      <c r="B234" s="9"/>
      <c r="C234" s="9"/>
      <c r="D234" s="9"/>
      <c r="E234" s="9"/>
      <c r="F234" s="9"/>
      <c r="G234" s="9"/>
      <c r="H234" s="9"/>
      <c r="I234" s="9"/>
      <c r="J234" s="9"/>
    </row>
    <row r="236" spans="1:10" x14ac:dyDescent="0.5">
      <c r="A236" s="11">
        <v>2022</v>
      </c>
      <c r="B236" s="11"/>
    </row>
    <row r="237" spans="1:10" x14ac:dyDescent="0.5">
      <c r="A237" s="5" t="s">
        <v>20</v>
      </c>
      <c r="F237">
        <f>SUM(E238:E249)</f>
        <v>1.0155299980761678</v>
      </c>
      <c r="G237" s="10">
        <v>159.5</v>
      </c>
      <c r="H237">
        <f>(F237*I1)/G237</f>
        <v>0.38201755413523553</v>
      </c>
      <c r="I237">
        <f>(12*I1)/G237</f>
        <v>4.5141065830720999</v>
      </c>
    </row>
    <row r="238" spans="1:10" x14ac:dyDescent="0.5">
      <c r="A238" t="s">
        <v>148</v>
      </c>
      <c r="B238" t="s">
        <v>23</v>
      </c>
      <c r="C238">
        <v>9.24</v>
      </c>
      <c r="D238">
        <v>3.6175955237414348</v>
      </c>
      <c r="E238">
        <f>D238*0.023</f>
        <v>8.3204697046053003E-2</v>
      </c>
    </row>
    <row r="239" spans="1:10" x14ac:dyDescent="0.5">
      <c r="A239" t="s">
        <v>149</v>
      </c>
      <c r="B239" t="s">
        <v>100</v>
      </c>
      <c r="C239">
        <v>15.06</v>
      </c>
      <c r="D239">
        <v>22.399516905688841</v>
      </c>
      <c r="E239">
        <f t="shared" ref="E239:E300" si="7">D239*0.023</f>
        <v>0.51518888883084335</v>
      </c>
    </row>
    <row r="240" spans="1:10" x14ac:dyDescent="0.5">
      <c r="A240" t="s">
        <v>91</v>
      </c>
      <c r="B240" t="s">
        <v>198</v>
      </c>
      <c r="C240">
        <v>7</v>
      </c>
      <c r="D240" s="3">
        <v>1.28351788</v>
      </c>
      <c r="E240">
        <f t="shared" si="7"/>
        <v>2.9520911239999999E-2</v>
      </c>
    </row>
    <row r="241" spans="1:9" x14ac:dyDescent="0.5">
      <c r="A241" t="s">
        <v>38</v>
      </c>
      <c r="B241" t="s">
        <v>25</v>
      </c>
      <c r="C241">
        <v>7</v>
      </c>
      <c r="D241" s="3">
        <v>1.28351788</v>
      </c>
      <c r="E241">
        <f t="shared" si="7"/>
        <v>2.9520911239999999E-2</v>
      </c>
    </row>
    <row r="242" spans="1:9" x14ac:dyDescent="0.5">
      <c r="A242" t="s">
        <v>115</v>
      </c>
      <c r="B242" t="s">
        <v>23</v>
      </c>
      <c r="C242">
        <v>9.4499999999999993</v>
      </c>
      <c r="D242">
        <v>3.9341113538972081</v>
      </c>
      <c r="E242">
        <f t="shared" si="7"/>
        <v>9.048456113963578E-2</v>
      </c>
    </row>
    <row r="243" spans="1:9" x14ac:dyDescent="0.5">
      <c r="A243" t="s">
        <v>150</v>
      </c>
      <c r="B243" t="s">
        <v>25</v>
      </c>
      <c r="C243">
        <v>7</v>
      </c>
      <c r="D243" s="3">
        <v>1.28351788</v>
      </c>
      <c r="E243">
        <f t="shared" si="7"/>
        <v>2.9520911239999999E-2</v>
      </c>
    </row>
    <row r="244" spans="1:9" x14ac:dyDescent="0.5">
      <c r="A244" t="s">
        <v>151</v>
      </c>
      <c r="B244" t="s">
        <v>25</v>
      </c>
      <c r="C244">
        <v>7</v>
      </c>
      <c r="D244" s="3">
        <v>1.28351788</v>
      </c>
      <c r="E244">
        <f t="shared" si="7"/>
        <v>2.9520911239999999E-2</v>
      </c>
    </row>
    <row r="245" spans="1:9" x14ac:dyDescent="0.5">
      <c r="A245" t="s">
        <v>50</v>
      </c>
      <c r="B245" t="s">
        <v>23</v>
      </c>
      <c r="C245">
        <v>9.4499999999999993</v>
      </c>
      <c r="D245">
        <v>3.9341113538972081</v>
      </c>
      <c r="E245">
        <f t="shared" si="7"/>
        <v>9.048456113963578E-2</v>
      </c>
    </row>
    <row r="246" spans="1:9" x14ac:dyDescent="0.5">
      <c r="A246" t="s">
        <v>152</v>
      </c>
      <c r="B246" t="s">
        <v>198</v>
      </c>
      <c r="C246">
        <v>7</v>
      </c>
      <c r="D246" s="3">
        <v>1.28351788</v>
      </c>
      <c r="E246">
        <f t="shared" si="7"/>
        <v>2.9520911239999999E-2</v>
      </c>
    </row>
    <row r="247" spans="1:9" x14ac:dyDescent="0.5">
      <c r="A247" t="s">
        <v>153</v>
      </c>
      <c r="B247" t="s">
        <v>198</v>
      </c>
      <c r="C247">
        <v>7</v>
      </c>
      <c r="D247" s="3">
        <v>1.28351788</v>
      </c>
      <c r="E247">
        <f t="shared" si="7"/>
        <v>2.9520911239999999E-2</v>
      </c>
    </row>
    <row r="248" spans="1:9" x14ac:dyDescent="0.5">
      <c r="A248" t="s">
        <v>154</v>
      </c>
      <c r="B248" t="s">
        <v>25</v>
      </c>
      <c r="C248">
        <v>7</v>
      </c>
      <c r="D248" s="3">
        <v>1.28351788</v>
      </c>
      <c r="E248">
        <f t="shared" si="7"/>
        <v>2.9520911239999999E-2</v>
      </c>
    </row>
    <row r="249" spans="1:9" x14ac:dyDescent="0.5">
      <c r="A249" t="s">
        <v>155</v>
      </c>
      <c r="B249" t="s">
        <v>198</v>
      </c>
      <c r="C249">
        <v>7</v>
      </c>
      <c r="D249" s="3">
        <v>1.28351788</v>
      </c>
      <c r="E249">
        <f t="shared" si="7"/>
        <v>2.9520911239999999E-2</v>
      </c>
    </row>
    <row r="251" spans="1:9" x14ac:dyDescent="0.5">
      <c r="A251" s="5" t="s">
        <v>19</v>
      </c>
      <c r="F251">
        <f>SUM(E252:E257)</f>
        <v>1.05620456490753</v>
      </c>
      <c r="G251" s="10">
        <v>169</v>
      </c>
      <c r="H251">
        <f>(F251*I1)/G251</f>
        <v>0.37498386919793963</v>
      </c>
      <c r="I251">
        <f>(6*I1)/G251</f>
        <v>2.1301775147928996</v>
      </c>
    </row>
    <row r="252" spans="1:9" x14ac:dyDescent="0.5">
      <c r="A252" t="s">
        <v>137</v>
      </c>
      <c r="B252" t="s">
        <v>23</v>
      </c>
      <c r="C252">
        <v>12.6</v>
      </c>
      <c r="D252">
        <v>11.512124957777644</v>
      </c>
      <c r="E252">
        <f t="shared" si="7"/>
        <v>0.26477887402888578</v>
      </c>
    </row>
    <row r="253" spans="1:9" x14ac:dyDescent="0.5">
      <c r="A253" t="s">
        <v>27</v>
      </c>
      <c r="B253" t="s">
        <v>198</v>
      </c>
      <c r="C253">
        <v>13.47</v>
      </c>
      <c r="D253">
        <v>14.77002352227462</v>
      </c>
      <c r="E253">
        <f t="shared" si="7"/>
        <v>0.33971054101231624</v>
      </c>
    </row>
    <row r="254" spans="1:9" x14ac:dyDescent="0.5">
      <c r="A254" t="s">
        <v>153</v>
      </c>
      <c r="B254" t="s">
        <v>23</v>
      </c>
      <c r="C254">
        <v>6.93</v>
      </c>
      <c r="D254">
        <v>1.236263824094757</v>
      </c>
      <c r="E254">
        <f t="shared" si="7"/>
        <v>2.8434067954179409E-2</v>
      </c>
    </row>
    <row r="255" spans="1:9" x14ac:dyDescent="0.5">
      <c r="A255" t="s">
        <v>156</v>
      </c>
      <c r="B255" t="s">
        <v>198</v>
      </c>
      <c r="C255">
        <v>8.66</v>
      </c>
      <c r="D255">
        <v>2.8401451625030121</v>
      </c>
      <c r="E255">
        <f t="shared" si="7"/>
        <v>6.5323338737569278E-2</v>
      </c>
    </row>
    <row r="256" spans="1:9" x14ac:dyDescent="0.5">
      <c r="A256" t="s">
        <v>157</v>
      </c>
      <c r="B256" t="s">
        <v>23</v>
      </c>
      <c r="C256">
        <v>10.39</v>
      </c>
      <c r="D256">
        <v>5.6047560905727991</v>
      </c>
      <c r="E256">
        <f t="shared" si="7"/>
        <v>0.12890939008317437</v>
      </c>
    </row>
    <row r="257" spans="1:9" x14ac:dyDescent="0.5">
      <c r="A257" t="s">
        <v>155</v>
      </c>
      <c r="B257" t="s">
        <v>198</v>
      </c>
      <c r="C257">
        <v>12.12</v>
      </c>
      <c r="D257">
        <v>9.958624047452389</v>
      </c>
      <c r="E257">
        <f t="shared" si="7"/>
        <v>0.22904835309140495</v>
      </c>
    </row>
    <row r="259" spans="1:9" x14ac:dyDescent="0.5">
      <c r="A259" s="5" t="s">
        <v>18</v>
      </c>
      <c r="F259">
        <f>SUM(E260:E270)</f>
        <v>3.7769040495814865</v>
      </c>
      <c r="G259" s="10">
        <v>80</v>
      </c>
      <c r="H259">
        <f>(F259*I1)/G259</f>
        <v>2.8326780371861147</v>
      </c>
      <c r="I259">
        <f>(11*I1)/G259</f>
        <v>8.25</v>
      </c>
    </row>
    <row r="260" spans="1:9" x14ac:dyDescent="0.5">
      <c r="A260" t="s">
        <v>91</v>
      </c>
      <c r="B260" t="s">
        <v>25</v>
      </c>
      <c r="D260" s="3">
        <v>1.28351788</v>
      </c>
      <c r="E260">
        <f t="shared" si="7"/>
        <v>2.9520911239999999E-2</v>
      </c>
    </row>
    <row r="261" spans="1:9" x14ac:dyDescent="0.5">
      <c r="A261" t="s">
        <v>158</v>
      </c>
      <c r="B261" t="s">
        <v>23</v>
      </c>
      <c r="C261">
        <v>19.489999999999998</v>
      </c>
      <c r="D261">
        <v>58.641792458117067</v>
      </c>
      <c r="E261">
        <f t="shared" si="7"/>
        <v>1.3487612265366926</v>
      </c>
    </row>
    <row r="262" spans="1:9" x14ac:dyDescent="0.5">
      <c r="A262" t="s">
        <v>49</v>
      </c>
      <c r="B262" t="s">
        <v>198</v>
      </c>
      <c r="C262">
        <v>7</v>
      </c>
      <c r="D262" s="3">
        <v>1.28351788</v>
      </c>
      <c r="E262">
        <f t="shared" si="7"/>
        <v>2.9520911239999999E-2</v>
      </c>
    </row>
    <row r="263" spans="1:9" x14ac:dyDescent="0.5">
      <c r="A263" t="s">
        <v>159</v>
      </c>
      <c r="B263" t="s">
        <v>198</v>
      </c>
      <c r="C263">
        <v>6.49</v>
      </c>
      <c r="D263">
        <v>0.96779503846434323</v>
      </c>
      <c r="E263">
        <f t="shared" si="7"/>
        <v>2.2259285884679895E-2</v>
      </c>
    </row>
    <row r="264" spans="1:9" x14ac:dyDescent="0.5">
      <c r="A264" t="s">
        <v>165</v>
      </c>
      <c r="B264" t="s">
        <v>198</v>
      </c>
      <c r="C264">
        <v>9.9</v>
      </c>
      <c r="D264">
        <v>4.6800635057195761</v>
      </c>
      <c r="E264">
        <f t="shared" si="7"/>
        <v>0.10764146063155025</v>
      </c>
    </row>
    <row r="265" spans="1:9" x14ac:dyDescent="0.5">
      <c r="A265" t="s">
        <v>164</v>
      </c>
      <c r="B265" t="s">
        <v>23</v>
      </c>
      <c r="C265">
        <v>14.43</v>
      </c>
      <c r="D265">
        <v>19.09731171819865</v>
      </c>
      <c r="E265">
        <f t="shared" si="7"/>
        <v>0.43923816951856892</v>
      </c>
    </row>
    <row r="266" spans="1:9" x14ac:dyDescent="0.5">
      <c r="A266" t="s">
        <v>81</v>
      </c>
      <c r="B266" t="s">
        <v>25</v>
      </c>
      <c r="C266">
        <v>7</v>
      </c>
      <c r="D266" s="3">
        <v>1.28351788</v>
      </c>
      <c r="E266">
        <f t="shared" si="7"/>
        <v>2.9520911239999999E-2</v>
      </c>
    </row>
    <row r="267" spans="1:9" x14ac:dyDescent="0.5">
      <c r="A267" t="s">
        <v>163</v>
      </c>
      <c r="B267" t="s">
        <v>198</v>
      </c>
      <c r="C267">
        <v>7</v>
      </c>
      <c r="D267" s="3">
        <v>1.28351788</v>
      </c>
      <c r="E267">
        <f t="shared" si="7"/>
        <v>2.9520911239999999E-2</v>
      </c>
    </row>
    <row r="268" spans="1:9" x14ac:dyDescent="0.5">
      <c r="A268" t="s">
        <v>66</v>
      </c>
      <c r="B268" t="s">
        <v>45</v>
      </c>
      <c r="C268">
        <v>18.899999999999999</v>
      </c>
      <c r="D268">
        <v>52.285456138155034</v>
      </c>
      <c r="E268">
        <f t="shared" si="7"/>
        <v>1.2025654911775658</v>
      </c>
    </row>
    <row r="269" spans="1:9" x14ac:dyDescent="0.5">
      <c r="A269" t="s">
        <v>162</v>
      </c>
      <c r="B269" t="s">
        <v>160</v>
      </c>
      <c r="C269">
        <v>15.01</v>
      </c>
      <c r="D269">
        <v>22.12321128836647</v>
      </c>
      <c r="E269">
        <f t="shared" si="7"/>
        <v>0.50883385963242878</v>
      </c>
    </row>
    <row r="270" spans="1:9" x14ac:dyDescent="0.5">
      <c r="A270" t="s">
        <v>161</v>
      </c>
      <c r="B270" t="s">
        <v>25</v>
      </c>
      <c r="D270" s="3">
        <v>1.28351788</v>
      </c>
      <c r="E270">
        <f t="shared" si="7"/>
        <v>2.9520911239999999E-2</v>
      </c>
    </row>
    <row r="272" spans="1:9" x14ac:dyDescent="0.5">
      <c r="A272" s="5" t="s">
        <v>17</v>
      </c>
      <c r="F272">
        <f>SUM(E273)</f>
        <v>2.9520911239999999E-2</v>
      </c>
      <c r="G272" s="10">
        <v>20</v>
      </c>
      <c r="H272">
        <f>(F272*I1)/G272</f>
        <v>8.8562733719999995E-2</v>
      </c>
      <c r="I272">
        <f>(1*I1)/G272</f>
        <v>3</v>
      </c>
    </row>
    <row r="273" spans="1:9" x14ac:dyDescent="0.5">
      <c r="A273" t="s">
        <v>166</v>
      </c>
      <c r="B273" t="s">
        <v>25</v>
      </c>
      <c r="C273">
        <v>7</v>
      </c>
      <c r="D273" s="3">
        <v>1.28351788</v>
      </c>
      <c r="E273">
        <f t="shared" si="7"/>
        <v>2.9520911239999999E-2</v>
      </c>
    </row>
    <row r="275" spans="1:9" x14ac:dyDescent="0.5">
      <c r="A275" s="5" t="s">
        <v>16</v>
      </c>
      <c r="F275">
        <f>SUM(E276:E281)</f>
        <v>0.71286687400239523</v>
      </c>
      <c r="G275" s="10">
        <v>156.5</v>
      </c>
      <c r="H275">
        <f>(F275*I1)/G275</f>
        <v>0.27330359386673297</v>
      </c>
      <c r="I275">
        <f>(6*I1)/G275</f>
        <v>2.3003194888178915</v>
      </c>
    </row>
    <row r="276" spans="1:9" x14ac:dyDescent="0.5">
      <c r="A276" t="s">
        <v>158</v>
      </c>
      <c r="B276" t="s">
        <v>25</v>
      </c>
      <c r="D276" s="3">
        <v>1.28351788</v>
      </c>
      <c r="E276">
        <f t="shared" si="7"/>
        <v>2.9520911239999999E-2</v>
      </c>
    </row>
    <row r="277" spans="1:9" x14ac:dyDescent="0.5">
      <c r="A277" t="s">
        <v>167</v>
      </c>
      <c r="B277" t="s">
        <v>198</v>
      </c>
      <c r="C277">
        <v>11.55</v>
      </c>
      <c r="D277">
        <v>8.3198835784043368</v>
      </c>
      <c r="E277">
        <f t="shared" si="7"/>
        <v>0.19135732230329974</v>
      </c>
    </row>
    <row r="278" spans="1:9" x14ac:dyDescent="0.5">
      <c r="A278" t="s">
        <v>49</v>
      </c>
      <c r="B278" t="s">
        <v>23</v>
      </c>
      <c r="C278">
        <v>12.37</v>
      </c>
      <c r="D278">
        <v>10.747165563304133</v>
      </c>
      <c r="E278">
        <f t="shared" si="7"/>
        <v>0.24718480795599507</v>
      </c>
    </row>
    <row r="279" spans="1:9" x14ac:dyDescent="0.5">
      <c r="A279" t="s">
        <v>84</v>
      </c>
      <c r="B279" t="s">
        <v>198</v>
      </c>
      <c r="C279">
        <v>9.9</v>
      </c>
      <c r="D279">
        <v>4.6800635057195761</v>
      </c>
      <c r="E279">
        <f t="shared" si="7"/>
        <v>0.10764146063155025</v>
      </c>
    </row>
    <row r="280" spans="1:9" x14ac:dyDescent="0.5">
      <c r="A280" t="s">
        <v>124</v>
      </c>
      <c r="B280" t="s">
        <v>25</v>
      </c>
      <c r="C280">
        <v>7</v>
      </c>
      <c r="D280" s="3">
        <v>1.28351788</v>
      </c>
      <c r="E280">
        <f t="shared" si="7"/>
        <v>2.9520911239999999E-2</v>
      </c>
    </row>
    <row r="281" spans="1:9" x14ac:dyDescent="0.5">
      <c r="A281" t="s">
        <v>168</v>
      </c>
      <c r="B281" t="s">
        <v>160</v>
      </c>
      <c r="C281">
        <v>9.9</v>
      </c>
      <c r="D281">
        <v>4.6800635057195761</v>
      </c>
      <c r="E281">
        <f t="shared" si="7"/>
        <v>0.10764146063155025</v>
      </c>
    </row>
    <row r="283" spans="1:9" x14ac:dyDescent="0.5">
      <c r="A283" s="5" t="s">
        <v>15</v>
      </c>
      <c r="F283">
        <f>SUM(E284:E295)</f>
        <v>2.1772830019479987</v>
      </c>
      <c r="G283" s="10">
        <v>148</v>
      </c>
      <c r="H283">
        <f>(F283*I1)/G283</f>
        <v>0.88268229808702647</v>
      </c>
      <c r="I283">
        <f>(12*I1)/G283</f>
        <v>4.8648648648648649</v>
      </c>
    </row>
    <row r="284" spans="1:9" x14ac:dyDescent="0.5">
      <c r="A284" t="s">
        <v>22</v>
      </c>
      <c r="B284" t="s">
        <v>100</v>
      </c>
      <c r="C284">
        <v>12.6</v>
      </c>
      <c r="D284">
        <v>11.512124957777644</v>
      </c>
      <c r="E284">
        <f t="shared" si="7"/>
        <v>0.26477887402888578</v>
      </c>
    </row>
    <row r="285" spans="1:9" x14ac:dyDescent="0.5">
      <c r="A285" t="s">
        <v>143</v>
      </c>
      <c r="B285" t="s">
        <v>100</v>
      </c>
      <c r="C285">
        <v>13.33</v>
      </c>
      <c r="D285">
        <v>14.205158244489466</v>
      </c>
      <c r="E285">
        <f t="shared" si="7"/>
        <v>0.3267186396232577</v>
      </c>
    </row>
    <row r="286" spans="1:9" x14ac:dyDescent="0.5">
      <c r="A286" t="s">
        <v>113</v>
      </c>
      <c r="B286" t="s">
        <v>25</v>
      </c>
      <c r="C286">
        <v>7</v>
      </c>
      <c r="D286" s="3">
        <v>1.28351788</v>
      </c>
      <c r="E286">
        <f t="shared" si="7"/>
        <v>2.9520911239999999E-2</v>
      </c>
    </row>
    <row r="287" spans="1:9" x14ac:dyDescent="0.5">
      <c r="A287" t="s">
        <v>114</v>
      </c>
      <c r="B287" t="s">
        <v>23</v>
      </c>
      <c r="C287">
        <v>15.99</v>
      </c>
      <c r="D287">
        <v>28.013419875006139</v>
      </c>
      <c r="E287">
        <f t="shared" si="7"/>
        <v>0.64430865712514118</v>
      </c>
    </row>
    <row r="288" spans="1:9" x14ac:dyDescent="0.5">
      <c r="A288" t="s">
        <v>61</v>
      </c>
      <c r="B288" t="s">
        <v>25</v>
      </c>
      <c r="C288">
        <v>7</v>
      </c>
      <c r="D288" s="3">
        <v>1.28351788</v>
      </c>
      <c r="E288">
        <f t="shared" si="7"/>
        <v>2.9520911239999999E-2</v>
      </c>
    </row>
    <row r="289" spans="1:9" x14ac:dyDescent="0.5">
      <c r="A289" t="s">
        <v>169</v>
      </c>
      <c r="B289" t="s">
        <v>198</v>
      </c>
      <c r="C289">
        <v>12.99</v>
      </c>
      <c r="D289">
        <v>12.899294080344227</v>
      </c>
      <c r="E289">
        <f t="shared" si="7"/>
        <v>0.29668376384791723</v>
      </c>
    </row>
    <row r="290" spans="1:9" x14ac:dyDescent="0.5">
      <c r="A290" t="s">
        <v>121</v>
      </c>
      <c r="B290" t="s">
        <v>25</v>
      </c>
      <c r="C290">
        <v>7</v>
      </c>
      <c r="D290" s="3">
        <v>1.28351788</v>
      </c>
      <c r="E290">
        <f t="shared" si="7"/>
        <v>2.9520911239999999E-2</v>
      </c>
    </row>
    <row r="291" spans="1:9" x14ac:dyDescent="0.5">
      <c r="A291" s="2" t="s">
        <v>170</v>
      </c>
      <c r="B291" t="s">
        <v>198</v>
      </c>
      <c r="C291">
        <v>10.66</v>
      </c>
      <c r="D291">
        <v>6.1679482960544494</v>
      </c>
      <c r="E291">
        <f t="shared" si="7"/>
        <v>0.14186281080925234</v>
      </c>
    </row>
    <row r="292" spans="1:9" x14ac:dyDescent="0.5">
      <c r="A292" t="s">
        <v>171</v>
      </c>
      <c r="B292" t="s">
        <v>23</v>
      </c>
      <c r="C292">
        <v>13.32</v>
      </c>
      <c r="D292">
        <v>14.165425611893248</v>
      </c>
      <c r="E292">
        <f t="shared" si="7"/>
        <v>0.32580478907354471</v>
      </c>
    </row>
    <row r="293" spans="1:9" x14ac:dyDescent="0.5">
      <c r="A293" t="s">
        <v>69</v>
      </c>
      <c r="B293" t="s">
        <v>25</v>
      </c>
      <c r="D293" s="3">
        <v>1.28351788</v>
      </c>
      <c r="E293">
        <f t="shared" si="7"/>
        <v>2.9520911239999999E-2</v>
      </c>
    </row>
    <row r="294" spans="1:9" x14ac:dyDescent="0.5">
      <c r="A294" t="s">
        <v>172</v>
      </c>
      <c r="B294" t="s">
        <v>25</v>
      </c>
      <c r="D294" s="3">
        <v>1.28351788</v>
      </c>
      <c r="E294">
        <f t="shared" si="7"/>
        <v>2.9520911239999999E-2</v>
      </c>
    </row>
    <row r="295" spans="1:9" x14ac:dyDescent="0.5">
      <c r="A295" t="s">
        <v>173</v>
      </c>
      <c r="B295" t="s">
        <v>25</v>
      </c>
      <c r="D295" s="3">
        <v>1.28351788</v>
      </c>
      <c r="E295">
        <f t="shared" si="7"/>
        <v>2.9520911239999999E-2</v>
      </c>
    </row>
    <row r="297" spans="1:9" x14ac:dyDescent="0.5">
      <c r="A297" s="5" t="s">
        <v>14</v>
      </c>
      <c r="F297">
        <f>SUM(E298:E300)</f>
        <v>0.14224651952605299</v>
      </c>
      <c r="G297" s="10">
        <v>173</v>
      </c>
      <c r="H297">
        <f>(F297*I1)/G297</f>
        <v>4.9334053014816068E-2</v>
      </c>
      <c r="I297">
        <f>(3*I1)/G297</f>
        <v>1.0404624277456647</v>
      </c>
    </row>
    <row r="298" spans="1:9" x14ac:dyDescent="0.5">
      <c r="A298" t="s">
        <v>174</v>
      </c>
      <c r="B298" t="s">
        <v>198</v>
      </c>
      <c r="C298">
        <v>9.24</v>
      </c>
      <c r="D298">
        <v>3.6175955237414348</v>
      </c>
      <c r="E298">
        <f t="shared" si="7"/>
        <v>8.3204697046053003E-2</v>
      </c>
    </row>
    <row r="299" spans="1:9" x14ac:dyDescent="0.5">
      <c r="A299" t="s">
        <v>175</v>
      </c>
      <c r="B299" t="s">
        <v>198</v>
      </c>
      <c r="C299">
        <v>7</v>
      </c>
      <c r="D299" s="3">
        <v>1.28351788</v>
      </c>
      <c r="E299">
        <f t="shared" si="7"/>
        <v>2.9520911239999999E-2</v>
      </c>
    </row>
    <row r="300" spans="1:9" x14ac:dyDescent="0.5">
      <c r="A300" t="s">
        <v>176</v>
      </c>
      <c r="B300" t="s">
        <v>198</v>
      </c>
      <c r="C300">
        <v>7</v>
      </c>
      <c r="D300" s="3">
        <v>1.28351788</v>
      </c>
      <c r="E300">
        <f t="shared" si="7"/>
        <v>2.9520911239999999E-2</v>
      </c>
    </row>
    <row r="302" spans="1:9" x14ac:dyDescent="0.5">
      <c r="A302" s="5" t="s">
        <v>13</v>
      </c>
      <c r="F302">
        <f>SUM(E303:E304)</f>
        <v>5.9041822479999999E-2</v>
      </c>
      <c r="G302" s="10">
        <v>89</v>
      </c>
      <c r="H302">
        <f>(F302*I1)/G302</f>
        <v>3.980347582921348E-2</v>
      </c>
      <c r="I302">
        <f>(2*I1)/G302</f>
        <v>1.348314606741573</v>
      </c>
    </row>
    <row r="303" spans="1:9" x14ac:dyDescent="0.5">
      <c r="A303" t="s">
        <v>52</v>
      </c>
      <c r="B303" t="s">
        <v>198</v>
      </c>
      <c r="C303">
        <v>7</v>
      </c>
      <c r="D303" s="3">
        <v>1.28351788</v>
      </c>
      <c r="E303">
        <f t="shared" ref="E303:E304" si="8">D303*0.023</f>
        <v>2.9520911239999999E-2</v>
      </c>
    </row>
    <row r="304" spans="1:9" x14ac:dyDescent="0.5">
      <c r="A304" t="s">
        <v>177</v>
      </c>
      <c r="B304" t="s">
        <v>198</v>
      </c>
      <c r="C304">
        <v>7</v>
      </c>
      <c r="D304" s="3">
        <v>1.28351788</v>
      </c>
      <c r="E304">
        <f t="shared" si="8"/>
        <v>2.9520911239999999E-2</v>
      </c>
    </row>
    <row r="305" spans="1:9" x14ac:dyDescent="0.5">
      <c r="D305" s="3"/>
    </row>
    <row r="306" spans="1:9" x14ac:dyDescent="0.5">
      <c r="A306" s="5" t="s">
        <v>12</v>
      </c>
      <c r="B306" t="s">
        <v>197</v>
      </c>
      <c r="E306">
        <v>0</v>
      </c>
      <c r="H306">
        <v>0</v>
      </c>
      <c r="I306">
        <v>0</v>
      </c>
    </row>
    <row r="307" spans="1:9" ht="18" customHeight="1" x14ac:dyDescent="0.5"/>
    <row r="308" spans="1:9" x14ac:dyDescent="0.5">
      <c r="A308" s="5" t="s">
        <v>11</v>
      </c>
      <c r="F308">
        <f>SUM(E309:E310)</f>
        <v>1.1353349431443522</v>
      </c>
      <c r="G308" s="10">
        <v>150</v>
      </c>
      <c r="H308">
        <f>(F308*I1)/G308</f>
        <v>0.45413397725774096</v>
      </c>
      <c r="I308">
        <f>(2*I1)/G308</f>
        <v>0.8</v>
      </c>
    </row>
    <row r="309" spans="1:9" x14ac:dyDescent="0.5">
      <c r="A309" t="s">
        <v>143</v>
      </c>
      <c r="B309" t="s">
        <v>25</v>
      </c>
      <c r="C309">
        <v>7</v>
      </c>
      <c r="D309">
        <v>1.2835178835794727</v>
      </c>
      <c r="E309">
        <v>2.9520911322327873E-2</v>
      </c>
    </row>
    <row r="310" spans="1:9" x14ac:dyDescent="0.5">
      <c r="A310" t="s">
        <v>92</v>
      </c>
      <c r="B310" t="s">
        <v>200</v>
      </c>
      <c r="C310">
        <v>18.48</v>
      </c>
      <c r="D310">
        <v>48.078870948783667</v>
      </c>
      <c r="E310">
        <v>1.1058140318220244</v>
      </c>
    </row>
    <row r="312" spans="1:9" x14ac:dyDescent="0.5">
      <c r="A312" s="1" t="s">
        <v>10</v>
      </c>
      <c r="F312">
        <f>SUM(E313:E315)</f>
        <v>8.8562733966983623E-2</v>
      </c>
      <c r="G312" s="10">
        <v>46</v>
      </c>
      <c r="H312">
        <f>(F312*I1)/G312</f>
        <v>0.11551660952215255</v>
      </c>
      <c r="I312">
        <f>(3*I1)/G312</f>
        <v>3.9130434782608696</v>
      </c>
    </row>
    <row r="313" spans="1:9" x14ac:dyDescent="0.5">
      <c r="A313" t="s">
        <v>24</v>
      </c>
      <c r="B313" t="s">
        <v>25</v>
      </c>
      <c r="C313">
        <v>7</v>
      </c>
      <c r="D313">
        <v>1.2835178835794727</v>
      </c>
      <c r="E313">
        <v>2.9520911322327873E-2</v>
      </c>
    </row>
    <row r="314" spans="1:9" x14ac:dyDescent="0.5">
      <c r="A314" t="s">
        <v>27</v>
      </c>
      <c r="B314" t="s">
        <v>25</v>
      </c>
      <c r="C314">
        <v>7</v>
      </c>
      <c r="D314">
        <v>1.2835178835794727</v>
      </c>
      <c r="E314">
        <v>2.9520911322327873E-2</v>
      </c>
    </row>
    <row r="315" spans="1:9" x14ac:dyDescent="0.5">
      <c r="A315" t="s">
        <v>178</v>
      </c>
      <c r="B315" t="s">
        <v>200</v>
      </c>
      <c r="C315">
        <v>7</v>
      </c>
      <c r="D315">
        <v>1.2835178835794727</v>
      </c>
      <c r="E315">
        <v>2.9520911322327873E-2</v>
      </c>
    </row>
    <row r="317" spans="1:9" x14ac:dyDescent="0.5">
      <c r="A317" s="1" t="s">
        <v>9</v>
      </c>
      <c r="F317">
        <f>SUM(E318:E319)</f>
        <v>5.9041822644655746E-2</v>
      </c>
      <c r="G317" s="10">
        <v>69</v>
      </c>
      <c r="H317">
        <f>(F317*I1)/G317</f>
        <v>5.1340715343178911E-2</v>
      </c>
      <c r="I317">
        <f>(2*I1)/G317</f>
        <v>1.7391304347826086</v>
      </c>
    </row>
    <row r="318" spans="1:9" x14ac:dyDescent="0.5">
      <c r="A318" t="s">
        <v>179</v>
      </c>
      <c r="B318" t="s">
        <v>25</v>
      </c>
      <c r="C318">
        <v>7</v>
      </c>
      <c r="D318">
        <v>1.2835178835794727</v>
      </c>
      <c r="E318">
        <v>2.9520911322327873E-2</v>
      </c>
    </row>
    <row r="319" spans="1:9" x14ac:dyDescent="0.5">
      <c r="A319" t="s">
        <v>180</v>
      </c>
      <c r="B319" t="s">
        <v>25</v>
      </c>
      <c r="C319">
        <v>7</v>
      </c>
      <c r="D319">
        <v>1.2835178835794727</v>
      </c>
      <c r="E319">
        <v>2.9520911322327873E-2</v>
      </c>
    </row>
    <row r="321" spans="1:9" x14ac:dyDescent="0.5">
      <c r="A321" s="1" t="s">
        <v>8</v>
      </c>
      <c r="F321">
        <f>SUM(E322:E328)</f>
        <v>1.5398516193712748</v>
      </c>
      <c r="G321" s="10">
        <v>47</v>
      </c>
      <c r="H321">
        <f>(F321*I1)/G321</f>
        <v>1.9657680247292868</v>
      </c>
      <c r="I321">
        <f>(7*I1)/G321</f>
        <v>8.9361702127659566</v>
      </c>
    </row>
    <row r="322" spans="1:9" x14ac:dyDescent="0.5">
      <c r="A322" t="s">
        <v>143</v>
      </c>
      <c r="B322" t="s">
        <v>200</v>
      </c>
      <c r="C322">
        <v>7</v>
      </c>
      <c r="D322">
        <v>1.2835178835794727</v>
      </c>
      <c r="E322">
        <v>2.9520911322327873E-2</v>
      </c>
    </row>
    <row r="323" spans="1:9" x14ac:dyDescent="0.5">
      <c r="A323" t="s">
        <v>137</v>
      </c>
      <c r="B323" t="s">
        <v>200</v>
      </c>
      <c r="C323">
        <v>13.86</v>
      </c>
      <c r="D323">
        <v>16.430296993465092</v>
      </c>
      <c r="E323">
        <v>0.37789683084969711</v>
      </c>
    </row>
    <row r="324" spans="1:9" x14ac:dyDescent="0.5">
      <c r="A324" t="s">
        <v>174</v>
      </c>
      <c r="B324" t="s">
        <v>200</v>
      </c>
      <c r="C324">
        <v>15.59</v>
      </c>
      <c r="D324">
        <v>25.486022674673279</v>
      </c>
      <c r="E324">
        <v>0.5861785215174854</v>
      </c>
    </row>
    <row r="325" spans="1:9" x14ac:dyDescent="0.5">
      <c r="A325" t="s">
        <v>27</v>
      </c>
      <c r="B325" t="s">
        <v>200</v>
      </c>
      <c r="C325">
        <v>7</v>
      </c>
      <c r="D325">
        <v>1.2835178835794727</v>
      </c>
      <c r="E325">
        <v>2.9520911322327873E-2</v>
      </c>
    </row>
    <row r="326" spans="1:9" x14ac:dyDescent="0.5">
      <c r="A326" t="s">
        <v>131</v>
      </c>
      <c r="B326" t="s">
        <v>25</v>
      </c>
      <c r="C326">
        <v>7</v>
      </c>
      <c r="D326">
        <v>1.2835178835794727</v>
      </c>
      <c r="E326">
        <v>2.9520911322327873E-2</v>
      </c>
    </row>
    <row r="327" spans="1:9" x14ac:dyDescent="0.5">
      <c r="A327" t="s">
        <v>138</v>
      </c>
      <c r="B327" t="s">
        <v>200</v>
      </c>
      <c r="C327">
        <v>7</v>
      </c>
      <c r="D327">
        <v>1.2835178835794727</v>
      </c>
      <c r="E327">
        <v>2.9520911322327873E-2</v>
      </c>
    </row>
    <row r="328" spans="1:9" x14ac:dyDescent="0.5">
      <c r="A328" t="s">
        <v>38</v>
      </c>
      <c r="B328" t="s">
        <v>23</v>
      </c>
      <c r="C328">
        <v>14.59</v>
      </c>
      <c r="D328">
        <v>19.89967920499048</v>
      </c>
      <c r="E328">
        <v>0.45769262171478103</v>
      </c>
    </row>
    <row r="330" spans="1:9" x14ac:dyDescent="0.5">
      <c r="A330" s="1" t="s">
        <v>7</v>
      </c>
      <c r="F330">
        <f>SUM(E331:E332)</f>
        <v>5.9041822644655746E-2</v>
      </c>
      <c r="G330" s="10">
        <v>54</v>
      </c>
      <c r="H330">
        <f>(F330*I1)/G330</f>
        <v>6.5602025160728605E-2</v>
      </c>
      <c r="I330">
        <f>(2*I1)/G330</f>
        <v>2.2222222222222223</v>
      </c>
    </row>
    <row r="331" spans="1:9" x14ac:dyDescent="0.5">
      <c r="A331" t="s">
        <v>148</v>
      </c>
      <c r="B331" t="s">
        <v>200</v>
      </c>
      <c r="C331">
        <v>7</v>
      </c>
      <c r="D331">
        <v>1.2835178835794727</v>
      </c>
      <c r="E331">
        <v>2.9520911322327873E-2</v>
      </c>
    </row>
    <row r="332" spans="1:9" x14ac:dyDescent="0.5">
      <c r="A332" t="s">
        <v>181</v>
      </c>
      <c r="B332" t="s">
        <v>25</v>
      </c>
      <c r="C332">
        <v>7</v>
      </c>
      <c r="D332">
        <v>1.2835178835794727</v>
      </c>
      <c r="E332">
        <v>2.9520911322327873E-2</v>
      </c>
    </row>
    <row r="334" spans="1:9" x14ac:dyDescent="0.5">
      <c r="A334" s="1" t="s">
        <v>6</v>
      </c>
      <c r="F334">
        <f>SUM(E335)</f>
        <v>2.9520911322327873E-2</v>
      </c>
      <c r="G334" s="10">
        <v>50</v>
      </c>
      <c r="H334">
        <f>(F334*I1)/G334</f>
        <v>3.5425093586793445E-2</v>
      </c>
      <c r="I334">
        <f>(1*I1)/G334</f>
        <v>1.2</v>
      </c>
    </row>
    <row r="335" spans="1:9" x14ac:dyDescent="0.5">
      <c r="A335" t="s">
        <v>181</v>
      </c>
      <c r="B335" t="s">
        <v>25</v>
      </c>
      <c r="C335">
        <v>7</v>
      </c>
      <c r="D335">
        <v>1.2835178835794727</v>
      </c>
      <c r="E335">
        <v>2.9520911322327873E-2</v>
      </c>
    </row>
    <row r="337" spans="1:9" x14ac:dyDescent="0.5">
      <c r="A337" s="1" t="s">
        <v>5</v>
      </c>
      <c r="F337">
        <f>SUM(E338:E339)</f>
        <v>5.9041822644655746E-2</v>
      </c>
      <c r="G337" s="10">
        <v>88</v>
      </c>
      <c r="H337">
        <f>(F337*I1)/G337</f>
        <v>4.025578816681074E-2</v>
      </c>
      <c r="I337">
        <f>(2*I1)/G337</f>
        <v>1.3636363636363635</v>
      </c>
    </row>
    <row r="338" spans="1:9" x14ac:dyDescent="0.5">
      <c r="A338" t="s">
        <v>139</v>
      </c>
      <c r="B338" t="s">
        <v>25</v>
      </c>
      <c r="C338">
        <v>7</v>
      </c>
      <c r="D338">
        <v>1.2835178835794727</v>
      </c>
      <c r="E338">
        <v>2.9520911322327873E-2</v>
      </c>
    </row>
    <row r="339" spans="1:9" x14ac:dyDescent="0.5">
      <c r="A339" t="s">
        <v>182</v>
      </c>
      <c r="B339" t="s">
        <v>200</v>
      </c>
      <c r="C339">
        <v>7</v>
      </c>
      <c r="D339">
        <v>1.2835178835794727</v>
      </c>
      <c r="E339">
        <v>2.9520911322327873E-2</v>
      </c>
    </row>
    <row r="341" spans="1:9" x14ac:dyDescent="0.5">
      <c r="A341" s="1" t="s">
        <v>4</v>
      </c>
      <c r="F341">
        <f>SUM(E342:E346)</f>
        <v>1.1167339665441143</v>
      </c>
      <c r="G341" s="10">
        <v>96</v>
      </c>
      <c r="H341">
        <f>(F341*I1)/G341</f>
        <v>0.69795872909007139</v>
      </c>
      <c r="I341">
        <f>(5*I1)/G341</f>
        <v>3.125</v>
      </c>
    </row>
    <row r="342" spans="1:9" x14ac:dyDescent="0.5">
      <c r="A342" t="s">
        <v>183</v>
      </c>
      <c r="B342" t="s">
        <v>200</v>
      </c>
      <c r="C342">
        <v>7</v>
      </c>
      <c r="D342">
        <v>1.2835178835794727</v>
      </c>
      <c r="E342">
        <v>2.9520911322327873E-2</v>
      </c>
    </row>
    <row r="343" spans="1:9" x14ac:dyDescent="0.5">
      <c r="A343" t="s">
        <v>184</v>
      </c>
      <c r="B343" t="s">
        <v>23</v>
      </c>
      <c r="C343">
        <v>13.61</v>
      </c>
      <c r="D343">
        <v>15.351159714195814</v>
      </c>
      <c r="E343">
        <v>0.35307667342650373</v>
      </c>
    </row>
    <row r="344" spans="1:9" x14ac:dyDescent="0.5">
      <c r="A344" t="s">
        <v>177</v>
      </c>
      <c r="B344" t="s">
        <v>200</v>
      </c>
      <c r="C344">
        <v>13.33</v>
      </c>
      <c r="D344">
        <v>14.205158244489466</v>
      </c>
      <c r="E344">
        <v>0.3267186396232577</v>
      </c>
    </row>
    <row r="345" spans="1:9" x14ac:dyDescent="0.5">
      <c r="A345" t="s">
        <v>92</v>
      </c>
      <c r="B345" t="s">
        <v>200</v>
      </c>
      <c r="C345">
        <v>13.86</v>
      </c>
      <c r="D345">
        <v>16.430296993465092</v>
      </c>
      <c r="E345">
        <v>0.37789683084969711</v>
      </c>
    </row>
    <row r="346" spans="1:9" x14ac:dyDescent="0.5">
      <c r="A346" t="s">
        <v>140</v>
      </c>
      <c r="B346" t="s">
        <v>25</v>
      </c>
      <c r="C346">
        <v>7</v>
      </c>
      <c r="D346">
        <v>1.2835178835794727</v>
      </c>
      <c r="E346">
        <v>2.9520911322327873E-2</v>
      </c>
    </row>
    <row r="348" spans="1:9" x14ac:dyDescent="0.5">
      <c r="A348" s="1" t="s">
        <v>3</v>
      </c>
      <c r="F348">
        <f>SUM(E349:E352)</f>
        <v>0.11808364528931149</v>
      </c>
      <c r="G348" s="10">
        <v>111</v>
      </c>
      <c r="H348">
        <f>(F348*I1)/G348</f>
        <v>6.3828997453681882E-2</v>
      </c>
      <c r="I348">
        <f>(4*I1)/G348</f>
        <v>2.1621621621621623</v>
      </c>
    </row>
    <row r="349" spans="1:9" x14ac:dyDescent="0.5">
      <c r="A349" t="s">
        <v>185</v>
      </c>
      <c r="B349" t="s">
        <v>200</v>
      </c>
      <c r="C349">
        <v>7</v>
      </c>
      <c r="D349">
        <v>1.2835178835794727</v>
      </c>
      <c r="E349">
        <v>2.9520911322327873E-2</v>
      </c>
    </row>
    <row r="350" spans="1:9" x14ac:dyDescent="0.5">
      <c r="A350" t="s">
        <v>22</v>
      </c>
      <c r="B350" t="s">
        <v>25</v>
      </c>
      <c r="C350">
        <v>7</v>
      </c>
      <c r="D350">
        <v>1.2835178835794727</v>
      </c>
      <c r="E350">
        <v>2.9520911322327873E-2</v>
      </c>
    </row>
    <row r="351" spans="1:9" x14ac:dyDescent="0.5">
      <c r="A351" t="s">
        <v>36</v>
      </c>
      <c r="B351" t="s">
        <v>200</v>
      </c>
      <c r="C351">
        <v>7</v>
      </c>
      <c r="D351">
        <v>1.2835178835794727</v>
      </c>
      <c r="E351">
        <v>2.9520911322327873E-2</v>
      </c>
    </row>
    <row r="352" spans="1:9" x14ac:dyDescent="0.5">
      <c r="A352" t="s">
        <v>38</v>
      </c>
      <c r="B352" t="s">
        <v>200</v>
      </c>
      <c r="C352">
        <v>7</v>
      </c>
      <c r="D352">
        <v>1.2835178835794727</v>
      </c>
      <c r="E352">
        <v>2.9520911322327873E-2</v>
      </c>
    </row>
    <row r="354" spans="1:9" x14ac:dyDescent="0.5">
      <c r="A354" s="1" t="s">
        <v>2</v>
      </c>
      <c r="F354">
        <f>SUM(E355:E359)</f>
        <v>1.2127001333441305</v>
      </c>
      <c r="G354" s="10">
        <v>108</v>
      </c>
      <c r="H354">
        <f>(F354*I1)/G354</f>
        <v>0.67372229630229463</v>
      </c>
      <c r="I354">
        <f>(5*I1)/G354</f>
        <v>2.7777777777777777</v>
      </c>
    </row>
    <row r="355" spans="1:9" x14ac:dyDescent="0.5">
      <c r="A355" t="s">
        <v>77</v>
      </c>
      <c r="B355" t="s">
        <v>25</v>
      </c>
      <c r="C355">
        <v>7</v>
      </c>
      <c r="D355">
        <v>1.2835178835794727</v>
      </c>
      <c r="E355">
        <v>2.9520911322327873E-2</v>
      </c>
    </row>
    <row r="356" spans="1:9" x14ac:dyDescent="0.5">
      <c r="A356" t="s">
        <v>183</v>
      </c>
      <c r="B356" t="s">
        <v>23</v>
      </c>
      <c r="C356">
        <v>15.75</v>
      </c>
      <c r="D356">
        <v>26.476022197665372</v>
      </c>
      <c r="E356">
        <v>0.6089485105463035</v>
      </c>
    </row>
    <row r="357" spans="1:9" x14ac:dyDescent="0.5">
      <c r="A357" t="s">
        <v>146</v>
      </c>
      <c r="B357" t="s">
        <v>200</v>
      </c>
      <c r="C357">
        <v>7</v>
      </c>
      <c r="D357">
        <v>1.2835178835794727</v>
      </c>
      <c r="E357">
        <v>2.9520911322327873E-2</v>
      </c>
    </row>
    <row r="358" spans="1:9" x14ac:dyDescent="0.5">
      <c r="A358" t="s">
        <v>129</v>
      </c>
      <c r="B358" t="s">
        <v>200</v>
      </c>
      <c r="C358">
        <v>15.06</v>
      </c>
      <c r="D358">
        <v>22.399516905688841</v>
      </c>
      <c r="E358">
        <v>0.51518888883084335</v>
      </c>
    </row>
    <row r="359" spans="1:9" x14ac:dyDescent="0.5">
      <c r="A359" t="s">
        <v>186</v>
      </c>
      <c r="B359" t="s">
        <v>25</v>
      </c>
      <c r="C359">
        <v>7</v>
      </c>
      <c r="D359">
        <v>1.2835178835794727</v>
      </c>
      <c r="E359">
        <v>2.9520911322327873E-2</v>
      </c>
    </row>
    <row r="361" spans="1:9" x14ac:dyDescent="0.5">
      <c r="A361" s="1" t="s">
        <v>1</v>
      </c>
      <c r="F361">
        <f>SUM(E362:E366)</f>
        <v>0.14760455661163938</v>
      </c>
      <c r="G361" s="10">
        <v>103</v>
      </c>
      <c r="H361">
        <f>(F361*I1)/G361</f>
        <v>8.5983236861149157E-2</v>
      </c>
      <c r="I361">
        <f>(5*I1)/G361</f>
        <v>2.912621359223301</v>
      </c>
    </row>
    <row r="362" spans="1:9" x14ac:dyDescent="0.5">
      <c r="A362" t="s">
        <v>158</v>
      </c>
      <c r="B362" t="s">
        <v>25</v>
      </c>
      <c r="C362">
        <v>7</v>
      </c>
      <c r="D362">
        <v>1.2835178835794727</v>
      </c>
      <c r="E362">
        <v>2.9520911322327873E-2</v>
      </c>
    </row>
    <row r="363" spans="1:9" x14ac:dyDescent="0.5">
      <c r="A363" t="s">
        <v>138</v>
      </c>
      <c r="B363" t="s">
        <v>200</v>
      </c>
      <c r="C363">
        <v>7</v>
      </c>
      <c r="D363">
        <v>1.2835178835794727</v>
      </c>
      <c r="E363">
        <v>2.9520911322327873E-2</v>
      </c>
    </row>
    <row r="364" spans="1:9" x14ac:dyDescent="0.5">
      <c r="A364" t="s">
        <v>32</v>
      </c>
      <c r="B364" t="s">
        <v>200</v>
      </c>
      <c r="C364">
        <v>7</v>
      </c>
      <c r="D364">
        <v>1.2835178835794727</v>
      </c>
      <c r="E364">
        <v>2.9520911322327873E-2</v>
      </c>
    </row>
    <row r="365" spans="1:9" x14ac:dyDescent="0.5">
      <c r="A365" t="s">
        <v>139</v>
      </c>
      <c r="B365" t="s">
        <v>200</v>
      </c>
      <c r="C365">
        <v>7</v>
      </c>
      <c r="D365">
        <v>1.2835178835794727</v>
      </c>
      <c r="E365">
        <v>2.9520911322327873E-2</v>
      </c>
    </row>
    <row r="366" spans="1:9" x14ac:dyDescent="0.5">
      <c r="A366" t="s">
        <v>79</v>
      </c>
      <c r="B366" t="s">
        <v>200</v>
      </c>
      <c r="C366">
        <v>7</v>
      </c>
      <c r="D366">
        <v>1.2835178835794727</v>
      </c>
      <c r="E366">
        <v>2.9520911322327873E-2</v>
      </c>
    </row>
    <row r="368" spans="1:9" x14ac:dyDescent="0.5">
      <c r="A368" s="1" t="s">
        <v>0</v>
      </c>
      <c r="F368">
        <f>SUM(E369:E371)</f>
        <v>8.8562733966983623E-2</v>
      </c>
      <c r="G368" s="10">
        <v>95</v>
      </c>
      <c r="H368">
        <f>(F368*I1)/G368</f>
        <v>5.5934358294937023E-2</v>
      </c>
      <c r="I368">
        <f>(3*I1)/G368</f>
        <v>1.8947368421052631</v>
      </c>
    </row>
    <row r="369" spans="1:5" x14ac:dyDescent="0.5">
      <c r="A369" t="s">
        <v>140</v>
      </c>
      <c r="B369" t="s">
        <v>200</v>
      </c>
      <c r="C369">
        <v>7</v>
      </c>
      <c r="D369">
        <v>1.2835178835794727</v>
      </c>
      <c r="E369">
        <v>2.9520911322327873E-2</v>
      </c>
    </row>
    <row r="370" spans="1:5" x14ac:dyDescent="0.5">
      <c r="A370" t="s">
        <v>75</v>
      </c>
      <c r="B370" t="s">
        <v>23</v>
      </c>
      <c r="C370">
        <v>7</v>
      </c>
      <c r="D370">
        <v>1.2835178835794727</v>
      </c>
      <c r="E370">
        <v>2.9520911322327873E-2</v>
      </c>
    </row>
    <row r="371" spans="1:5" x14ac:dyDescent="0.5">
      <c r="A371" t="s">
        <v>187</v>
      </c>
      <c r="B371" t="s">
        <v>200</v>
      </c>
      <c r="C371">
        <v>7</v>
      </c>
      <c r="D371">
        <v>1.2835178835794727</v>
      </c>
      <c r="E371">
        <v>2.9520911322327873E-2</v>
      </c>
    </row>
  </sheetData>
  <mergeCells count="3">
    <mergeCell ref="A1:B1"/>
    <mergeCell ref="A236:B236"/>
    <mergeCell ref="A234:J23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6CF92-9E82-E64A-9D5A-48EC03241C36}">
  <dimension ref="A1:F30"/>
  <sheetViews>
    <sheetView tabSelected="1" workbookViewId="0">
      <selection activeCell="J23" sqref="J23"/>
    </sheetView>
  </sheetViews>
  <sheetFormatPr baseColWidth="10" defaultRowHeight="15.75" x14ac:dyDescent="0.5"/>
  <sheetData>
    <row r="1" spans="1:6" x14ac:dyDescent="0.5">
      <c r="A1" s="4" t="s">
        <v>190</v>
      </c>
      <c r="B1" s="4" t="s">
        <v>191</v>
      </c>
      <c r="D1" s="6" t="s">
        <v>193</v>
      </c>
      <c r="E1" s="4" t="s">
        <v>194</v>
      </c>
      <c r="F1" s="13"/>
    </row>
    <row r="2" spans="1:6" x14ac:dyDescent="0.5">
      <c r="A2" s="12">
        <v>8.7799999999999994</v>
      </c>
      <c r="B2" s="12">
        <v>4.51</v>
      </c>
      <c r="D2">
        <v>3.67</v>
      </c>
      <c r="E2">
        <v>0.38</v>
      </c>
    </row>
    <row r="3" spans="1:6" x14ac:dyDescent="0.5">
      <c r="A3" s="12">
        <v>4</v>
      </c>
      <c r="B3" s="12">
        <v>2.13</v>
      </c>
      <c r="D3">
        <v>2.65</v>
      </c>
      <c r="E3">
        <v>0.37</v>
      </c>
    </row>
    <row r="4" spans="1:6" x14ac:dyDescent="0.5">
      <c r="A4" s="12">
        <v>8.8000000000000007</v>
      </c>
      <c r="B4" s="12">
        <v>8.25</v>
      </c>
      <c r="D4">
        <v>2.0499999999999998</v>
      </c>
      <c r="E4">
        <v>2.83</v>
      </c>
    </row>
    <row r="5" spans="1:6" x14ac:dyDescent="0.5">
      <c r="A5" s="12">
        <v>6.15</v>
      </c>
      <c r="B5" s="12">
        <v>3</v>
      </c>
      <c r="D5">
        <v>3.42</v>
      </c>
      <c r="E5">
        <v>0.08</v>
      </c>
    </row>
    <row r="6" spans="1:6" x14ac:dyDescent="0.5">
      <c r="A6" s="12">
        <v>1.2</v>
      </c>
      <c r="B6" s="12">
        <v>2.2999999999999998</v>
      </c>
      <c r="D6">
        <v>0.77</v>
      </c>
      <c r="E6">
        <v>0.27</v>
      </c>
    </row>
    <row r="7" spans="1:6" x14ac:dyDescent="0.5">
      <c r="A7" s="12">
        <v>1.63</v>
      </c>
      <c r="B7" s="12">
        <v>4.8600000000000003</v>
      </c>
      <c r="D7">
        <v>0.19</v>
      </c>
      <c r="E7">
        <v>0.88</v>
      </c>
    </row>
    <row r="8" spans="1:6" x14ac:dyDescent="0.5">
      <c r="A8" s="12">
        <v>5.21</v>
      </c>
      <c r="B8" s="12">
        <v>1.04</v>
      </c>
      <c r="D8">
        <v>1.79</v>
      </c>
      <c r="E8">
        <v>0.05</v>
      </c>
    </row>
    <row r="9" spans="1:6" x14ac:dyDescent="0.5">
      <c r="A9" s="12">
        <v>10.52</v>
      </c>
      <c r="B9" s="12">
        <v>1.35</v>
      </c>
      <c r="D9">
        <v>5.41</v>
      </c>
      <c r="E9">
        <v>0.04</v>
      </c>
    </row>
    <row r="10" spans="1:6" x14ac:dyDescent="0.5">
      <c r="A10" s="12">
        <v>1.88</v>
      </c>
      <c r="B10" s="12">
        <v>0</v>
      </c>
      <c r="D10">
        <v>0.98</v>
      </c>
      <c r="E10">
        <v>0</v>
      </c>
    </row>
    <row r="11" spans="1:6" x14ac:dyDescent="0.5">
      <c r="A11" s="12">
        <v>1.07</v>
      </c>
      <c r="B11" s="12">
        <v>0.8</v>
      </c>
      <c r="D11">
        <v>0.16</v>
      </c>
      <c r="E11">
        <v>0.45</v>
      </c>
    </row>
    <row r="12" spans="1:6" x14ac:dyDescent="0.5">
      <c r="A12" s="12">
        <v>2.0299999999999998</v>
      </c>
      <c r="B12" s="12">
        <v>3.91</v>
      </c>
      <c r="D12">
        <v>0.95</v>
      </c>
      <c r="E12">
        <v>0.11</v>
      </c>
    </row>
    <row r="13" spans="1:6" x14ac:dyDescent="0.5">
      <c r="A13" s="12">
        <v>1.97</v>
      </c>
      <c r="B13" s="12">
        <v>1.74</v>
      </c>
      <c r="D13">
        <v>1.56</v>
      </c>
      <c r="E13">
        <v>0.05</v>
      </c>
    </row>
    <row r="14" spans="1:6" x14ac:dyDescent="0.5">
      <c r="A14">
        <v>3.97</v>
      </c>
      <c r="B14">
        <v>8.94</v>
      </c>
      <c r="D14">
        <v>3</v>
      </c>
      <c r="E14">
        <v>1.96</v>
      </c>
    </row>
    <row r="15" spans="1:6" x14ac:dyDescent="0.5">
      <c r="A15">
        <v>0</v>
      </c>
      <c r="B15">
        <v>2.2200000000000002</v>
      </c>
      <c r="D15">
        <v>0</v>
      </c>
      <c r="E15">
        <v>0.06</v>
      </c>
    </row>
    <row r="16" spans="1:6" x14ac:dyDescent="0.5">
      <c r="A16">
        <v>2.41</v>
      </c>
      <c r="B16">
        <v>1.2</v>
      </c>
      <c r="D16">
        <v>0.87</v>
      </c>
      <c r="E16">
        <v>3.5000000000000003E-2</v>
      </c>
    </row>
    <row r="17" spans="1:5" x14ac:dyDescent="0.5">
      <c r="A17">
        <v>6.48</v>
      </c>
      <c r="B17">
        <v>1.36</v>
      </c>
      <c r="D17">
        <v>1.58</v>
      </c>
      <c r="E17">
        <v>0.04</v>
      </c>
    </row>
    <row r="18" spans="1:5" x14ac:dyDescent="0.5">
      <c r="A18">
        <v>6.88</v>
      </c>
      <c r="B18">
        <v>3.12</v>
      </c>
      <c r="D18">
        <v>1.25</v>
      </c>
      <c r="E18">
        <v>0.7</v>
      </c>
    </row>
    <row r="19" spans="1:5" x14ac:dyDescent="0.5">
      <c r="A19">
        <v>3.08</v>
      </c>
      <c r="B19">
        <v>2.16</v>
      </c>
      <c r="D19">
        <v>0.79</v>
      </c>
      <c r="E19">
        <v>0.06</v>
      </c>
    </row>
    <row r="20" spans="1:5" x14ac:dyDescent="0.5">
      <c r="A20">
        <v>1.79</v>
      </c>
      <c r="B20">
        <v>2.78</v>
      </c>
      <c r="D20">
        <v>0.62</v>
      </c>
      <c r="E20">
        <v>0.67</v>
      </c>
    </row>
    <row r="21" spans="1:5" x14ac:dyDescent="0.5">
      <c r="A21">
        <v>1.93</v>
      </c>
      <c r="B21">
        <v>2.91</v>
      </c>
      <c r="D21">
        <v>0.77</v>
      </c>
      <c r="E21">
        <v>0.08</v>
      </c>
    </row>
    <row r="22" spans="1:5" x14ac:dyDescent="0.5">
      <c r="A22">
        <v>1.38</v>
      </c>
      <c r="B22">
        <v>1.89</v>
      </c>
      <c r="D22">
        <v>1.49</v>
      </c>
      <c r="E22">
        <v>0.05</v>
      </c>
    </row>
    <row r="23" spans="1:5" x14ac:dyDescent="0.5">
      <c r="A23">
        <v>1.98</v>
      </c>
      <c r="D23">
        <v>1.31</v>
      </c>
    </row>
    <row r="24" spans="1:5" x14ac:dyDescent="0.5">
      <c r="A24">
        <v>4.25</v>
      </c>
      <c r="D24">
        <v>0.12</v>
      </c>
    </row>
    <row r="25" spans="1:5" x14ac:dyDescent="0.5">
      <c r="A25" s="10">
        <v>3.66</v>
      </c>
      <c r="D25">
        <v>2.42</v>
      </c>
    </row>
    <row r="26" spans="1:5" x14ac:dyDescent="0.5">
      <c r="A26">
        <v>4.21</v>
      </c>
      <c r="D26">
        <v>1.08</v>
      </c>
    </row>
    <row r="27" spans="1:5" x14ac:dyDescent="0.5">
      <c r="A27">
        <v>3.58</v>
      </c>
      <c r="D27">
        <v>0.36</v>
      </c>
    </row>
    <row r="28" spans="1:5" x14ac:dyDescent="0.5">
      <c r="A28">
        <v>0</v>
      </c>
      <c r="D28">
        <v>0</v>
      </c>
    </row>
    <row r="29" spans="1:5" x14ac:dyDescent="0.5">
      <c r="A29">
        <v>2.57</v>
      </c>
      <c r="D29">
        <v>7.0000000000000007E-2</v>
      </c>
    </row>
    <row r="30" spans="1:5" x14ac:dyDescent="0.5">
      <c r="A30">
        <v>3.33</v>
      </c>
      <c r="D30">
        <v>1.75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Intake and capture rate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</dc:creator>
  <cp:lastModifiedBy>Josefina Fernández</cp:lastModifiedBy>
  <dcterms:created xsi:type="dcterms:W3CDTF">2023-12-08T15:27:52Z</dcterms:created>
  <dcterms:modified xsi:type="dcterms:W3CDTF">2025-07-14T14:27:58Z</dcterms:modified>
</cp:coreProperties>
</file>