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1"/>
  </bookViews>
  <sheets>
    <sheet name="Fatty acids % per area_hake" sheetId="1" r:id="rId1"/>
    <sheet name="Fatty acids % per area_zooplank" sheetId="2" r:id="rId2"/>
  </sheets>
  <definedNames/>
  <calcPr fullCalcOnLoad="1"/>
</workbook>
</file>

<file path=xl/sharedStrings.xml><?xml version="1.0" encoding="utf-8"?>
<sst xmlns="http://schemas.openxmlformats.org/spreadsheetml/2006/main" count="202" uniqueCount="130">
  <si>
    <t>14:0</t>
  </si>
  <si>
    <t>15:0</t>
  </si>
  <si>
    <t>16:0</t>
  </si>
  <si>
    <t>16:1n7</t>
  </si>
  <si>
    <t>17:0</t>
  </si>
  <si>
    <t>17:1</t>
  </si>
  <si>
    <t>18:0</t>
  </si>
  <si>
    <t>18:1n7</t>
  </si>
  <si>
    <t>18:2n6c</t>
  </si>
  <si>
    <t>18:3n6</t>
  </si>
  <si>
    <t>18:4n3</t>
  </si>
  <si>
    <t>20:0</t>
  </si>
  <si>
    <t>20:1</t>
  </si>
  <si>
    <t>EPA</t>
  </si>
  <si>
    <t>22:0</t>
  </si>
  <si>
    <t>22:1n11</t>
  </si>
  <si>
    <t>22:1n9</t>
  </si>
  <si>
    <t>22:2</t>
  </si>
  <si>
    <t>23:0</t>
  </si>
  <si>
    <t>22:5n3</t>
  </si>
  <si>
    <t>DHA</t>
  </si>
  <si>
    <t>24:0</t>
  </si>
  <si>
    <t>L1</t>
  </si>
  <si>
    <t>L3</t>
  </si>
  <si>
    <t>L14</t>
  </si>
  <si>
    <t>L15</t>
  </si>
  <si>
    <t>L4</t>
  </si>
  <si>
    <t>L6</t>
  </si>
  <si>
    <t>L7</t>
  </si>
  <si>
    <t>L9</t>
  </si>
  <si>
    <t>L10</t>
  </si>
  <si>
    <t>L11</t>
  </si>
  <si>
    <t>L17</t>
  </si>
  <si>
    <t>L22</t>
  </si>
  <si>
    <t>L24</t>
  </si>
  <si>
    <t>L26</t>
  </si>
  <si>
    <t>L27</t>
  </si>
  <si>
    <t>L29</t>
  </si>
  <si>
    <t>L30</t>
  </si>
  <si>
    <t>L31</t>
  </si>
  <si>
    <t>L33</t>
  </si>
  <si>
    <t>L36</t>
  </si>
  <si>
    <t>L38</t>
  </si>
  <si>
    <t>L40</t>
  </si>
  <si>
    <t>ARA+EPA+DHA</t>
  </si>
  <si>
    <r>
      <rPr>
        <b/>
        <sz val="11"/>
        <color indexed="8"/>
        <rFont val="Arial"/>
        <family val="2"/>
      </rPr>
      <t>Ʃ</t>
    </r>
    <r>
      <rPr>
        <b/>
        <sz val="8.25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SAFA</t>
    </r>
  </si>
  <si>
    <r>
      <rPr>
        <b/>
        <sz val="11"/>
        <color indexed="8"/>
        <rFont val="Arial"/>
        <family val="2"/>
      </rPr>
      <t>Ʃ</t>
    </r>
    <r>
      <rPr>
        <b/>
        <sz val="8.25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MUFA</t>
    </r>
  </si>
  <si>
    <r>
      <rPr>
        <b/>
        <sz val="11"/>
        <color indexed="8"/>
        <rFont val="Arial"/>
        <family val="2"/>
      </rPr>
      <t>Ʃ</t>
    </r>
    <r>
      <rPr>
        <b/>
        <sz val="8.25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PUFA</t>
    </r>
  </si>
  <si>
    <t>16:1n7/16:0</t>
  </si>
  <si>
    <t>EPA/DHA</t>
  </si>
  <si>
    <t>18:1n9/18:1n7</t>
  </si>
  <si>
    <t>NA</t>
  </si>
  <si>
    <t>CA</t>
  </si>
  <si>
    <t>CCA</t>
  </si>
  <si>
    <t>SWA</t>
  </si>
  <si>
    <t>Area (%)</t>
  </si>
  <si>
    <t>Peak</t>
  </si>
  <si>
    <t>Fatty acids</t>
  </si>
  <si>
    <t>Mean</t>
  </si>
  <si>
    <t>SD</t>
  </si>
  <si>
    <t>18:1n9 c &amp; t</t>
  </si>
  <si>
    <t>Total diatoms</t>
  </si>
  <si>
    <t>Total dinoflagellates</t>
  </si>
  <si>
    <t>Total bacteria</t>
  </si>
  <si>
    <t>Total copepods</t>
  </si>
  <si>
    <t>Hake age-0+ individuals</t>
  </si>
  <si>
    <t>18:3n3</t>
  </si>
  <si>
    <t>20:3n6</t>
  </si>
  <si>
    <t>20:4n6</t>
  </si>
  <si>
    <t>20:3n3</t>
  </si>
  <si>
    <t>24:1</t>
  </si>
  <si>
    <t>M7_1</t>
  </si>
  <si>
    <t>M7_2</t>
  </si>
  <si>
    <t>M7_3</t>
  </si>
  <si>
    <t>M7_4</t>
  </si>
  <si>
    <t>M7_5</t>
  </si>
  <si>
    <t>M7_6</t>
  </si>
  <si>
    <t>M12_1</t>
  </si>
  <si>
    <t>M12_6</t>
  </si>
  <si>
    <t>M11_1</t>
  </si>
  <si>
    <t>M11_5</t>
  </si>
  <si>
    <t>M50</t>
  </si>
  <si>
    <t>M50_1</t>
  </si>
  <si>
    <t>M50_2</t>
  </si>
  <si>
    <t>M43</t>
  </si>
  <si>
    <t>M43_1</t>
  </si>
  <si>
    <t>M43_2</t>
  </si>
  <si>
    <t>A8_1</t>
  </si>
  <si>
    <t>A8_2</t>
  </si>
  <si>
    <t>A8_3</t>
  </si>
  <si>
    <t>A50_1</t>
  </si>
  <si>
    <t>A50_2</t>
  </si>
  <si>
    <t>A50_3</t>
  </si>
  <si>
    <t>A50_5</t>
  </si>
  <si>
    <t>A50_6</t>
  </si>
  <si>
    <t>A50_7</t>
  </si>
  <si>
    <t>A50_8</t>
  </si>
  <si>
    <t>A50_9</t>
  </si>
  <si>
    <t>A50_10</t>
  </si>
  <si>
    <t>E42_1</t>
  </si>
  <si>
    <t>E42_3</t>
  </si>
  <si>
    <t>E42_7</t>
  </si>
  <si>
    <t>E43_1</t>
  </si>
  <si>
    <t>E43_2</t>
  </si>
  <si>
    <t>E43_5</t>
  </si>
  <si>
    <t>E43_7</t>
  </si>
  <si>
    <t>E43_9</t>
  </si>
  <si>
    <t>E43_10</t>
  </si>
  <si>
    <t>E46_7</t>
  </si>
  <si>
    <t>E46_10</t>
  </si>
  <si>
    <t>E46_12</t>
  </si>
  <si>
    <t>E48_1</t>
  </si>
  <si>
    <t>E48_2</t>
  </si>
  <si>
    <t>E48_3</t>
  </si>
  <si>
    <t>E48_4</t>
  </si>
  <si>
    <t>E48_5</t>
  </si>
  <si>
    <t>E48_6</t>
  </si>
  <si>
    <t>E34_2</t>
  </si>
  <si>
    <t>E34_8</t>
  </si>
  <si>
    <t>E50_1</t>
  </si>
  <si>
    <t>E50_2</t>
  </si>
  <si>
    <t>E50_3</t>
  </si>
  <si>
    <t>E50_6</t>
  </si>
  <si>
    <t>E50_9</t>
  </si>
  <si>
    <t>E50_10</t>
  </si>
  <si>
    <t>Ʃ SAFA</t>
  </si>
  <si>
    <t>Ʃ MUFA</t>
  </si>
  <si>
    <t>Ʃ PUFA</t>
  </si>
  <si>
    <t>Zooplankton item</t>
  </si>
  <si>
    <r>
      <t xml:space="preserve">M: </t>
    </r>
    <r>
      <rPr>
        <i/>
        <sz val="11"/>
        <color indexed="8"/>
        <rFont val="Calibri"/>
        <family val="2"/>
      </rPr>
      <t>Munida gregaria</t>
    </r>
    <r>
      <rPr>
        <sz val="11"/>
        <color indexed="8"/>
        <rFont val="Calibri"/>
        <family val="2"/>
      </rPr>
      <t xml:space="preserve">, A: </t>
    </r>
    <r>
      <rPr>
        <i/>
        <sz val="11"/>
        <color indexed="8"/>
        <rFont val="Calibri"/>
        <family val="2"/>
      </rPr>
      <t>Themisto gaudichaudii</t>
    </r>
    <r>
      <rPr>
        <sz val="11"/>
        <color indexed="8"/>
        <rFont val="Calibri"/>
        <family val="2"/>
      </rPr>
      <t xml:space="preserve">, E: </t>
    </r>
    <r>
      <rPr>
        <i/>
        <sz val="11"/>
        <color indexed="8"/>
        <rFont val="Calibri"/>
        <family val="2"/>
      </rPr>
      <t>Euphausia</t>
    </r>
    <r>
      <rPr>
        <sz val="11"/>
        <color indexed="8"/>
        <rFont val="Calibri"/>
        <family val="2"/>
      </rPr>
      <t xml:space="preserve"> spp.</t>
    </r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</si>
</sst>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h:mm"/>
    <numFmt numFmtId="175" formatCode="0.0000"/>
    <numFmt numFmtId="176" formatCode="0.00000"/>
    <numFmt numFmtId="177" formatCode="0.0000000"/>
    <numFmt numFmtId="178" formatCode="0.00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.25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74" fontId="2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1" fillId="44" borderId="0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46" borderId="0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0" fontId="2" fillId="48" borderId="0" xfId="0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horizontal="center" vertical="center"/>
    </xf>
    <xf numFmtId="0" fontId="2" fillId="5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horizontal="center"/>
    </xf>
    <xf numFmtId="20" fontId="2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left"/>
    </xf>
    <xf numFmtId="0" fontId="2" fillId="51" borderId="0" xfId="0" applyFont="1" applyFill="1" applyAlignment="1">
      <alignment horizontal="center"/>
    </xf>
    <xf numFmtId="0" fontId="0" fillId="51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8"/>
  <sheetViews>
    <sheetView zoomScale="75" zoomScaleNormal="75" zoomScalePageLayoutView="0" workbookViewId="0" topLeftCell="A1">
      <selection activeCell="A2" sqref="A2:B2"/>
    </sheetView>
  </sheetViews>
  <sheetFormatPr defaultColWidth="11.421875" defaultRowHeight="15"/>
  <cols>
    <col min="1" max="1" width="11.57421875" style="0" customWidth="1"/>
    <col min="2" max="2" width="20.140625" style="1" bestFit="1" customWidth="1"/>
    <col min="3" max="10" width="5.28125" style="0" customWidth="1"/>
    <col min="13" max="18" width="5.28125" style="0" customWidth="1"/>
    <col min="19" max="20" width="11.57421875" style="0" customWidth="1"/>
    <col min="21" max="21" width="5.28125" style="0" customWidth="1"/>
    <col min="22" max="22" width="5.00390625" style="0" customWidth="1"/>
    <col min="23" max="24" width="5.28125" style="0" customWidth="1"/>
    <col min="27" max="30" width="5.28125" style="0" customWidth="1"/>
  </cols>
  <sheetData>
    <row r="2" spans="1:2" ht="15" customHeight="1">
      <c r="A2" s="29" t="s">
        <v>55</v>
      </c>
      <c r="B2" s="29"/>
    </row>
    <row r="3" spans="3:32" ht="15">
      <c r="C3" s="26" t="s">
        <v>65</v>
      </c>
      <c r="D3" s="27"/>
      <c r="E3" s="27"/>
      <c r="F3" s="27"/>
      <c r="G3" s="27"/>
      <c r="H3" s="27"/>
      <c r="I3" s="27"/>
      <c r="J3" s="27"/>
      <c r="K3" s="23" t="s">
        <v>51</v>
      </c>
      <c r="L3" s="23"/>
      <c r="S3" s="22" t="s">
        <v>52</v>
      </c>
      <c r="T3" s="22"/>
      <c r="Y3" s="24" t="s">
        <v>53</v>
      </c>
      <c r="Z3" s="24"/>
      <c r="AE3" s="25" t="s">
        <v>54</v>
      </c>
      <c r="AF3" s="25"/>
    </row>
    <row r="4" spans="1:32" ht="15">
      <c r="A4" s="2" t="s">
        <v>56</v>
      </c>
      <c r="B4" s="3" t="s">
        <v>57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36</v>
      </c>
      <c r="H4" s="17" t="s">
        <v>37</v>
      </c>
      <c r="I4" s="17" t="s">
        <v>38</v>
      </c>
      <c r="J4" s="17" t="s">
        <v>39</v>
      </c>
      <c r="K4" s="17" t="s">
        <v>58</v>
      </c>
      <c r="L4" s="17" t="s">
        <v>59</v>
      </c>
      <c r="M4" s="16" t="s">
        <v>26</v>
      </c>
      <c r="N4" s="16" t="s">
        <v>27</v>
      </c>
      <c r="O4" s="16" t="s">
        <v>32</v>
      </c>
      <c r="P4" s="16" t="s">
        <v>33</v>
      </c>
      <c r="Q4" s="16" t="s">
        <v>34</v>
      </c>
      <c r="R4" s="16" t="s">
        <v>35</v>
      </c>
      <c r="S4" s="16" t="s">
        <v>58</v>
      </c>
      <c r="T4" s="16" t="s">
        <v>59</v>
      </c>
      <c r="U4" s="18" t="s">
        <v>40</v>
      </c>
      <c r="V4" s="18" t="s">
        <v>41</v>
      </c>
      <c r="W4" s="18" t="s">
        <v>42</v>
      </c>
      <c r="X4" s="18" t="s">
        <v>43</v>
      </c>
      <c r="Y4" s="18" t="s">
        <v>58</v>
      </c>
      <c r="Z4" s="18" t="s">
        <v>59</v>
      </c>
      <c r="AA4" s="15" t="s">
        <v>28</v>
      </c>
      <c r="AB4" s="15" t="s">
        <v>29</v>
      </c>
      <c r="AC4" s="15" t="s">
        <v>30</v>
      </c>
      <c r="AD4" s="15" t="s">
        <v>31</v>
      </c>
      <c r="AE4" s="15" t="s">
        <v>58</v>
      </c>
      <c r="AF4" s="15" t="s">
        <v>59</v>
      </c>
    </row>
    <row r="5" spans="1:32" ht="15">
      <c r="A5" s="4">
        <v>1</v>
      </c>
      <c r="B5" s="5" t="s">
        <v>0</v>
      </c>
      <c r="C5" s="6">
        <v>3.9555</v>
      </c>
      <c r="D5" s="6">
        <v>3.1287</v>
      </c>
      <c r="E5" s="6">
        <v>4.2936</v>
      </c>
      <c r="F5" s="6">
        <v>4.7489</v>
      </c>
      <c r="G5" s="6">
        <v>3.9383</v>
      </c>
      <c r="H5" s="6">
        <v>4.6361</v>
      </c>
      <c r="I5" s="6">
        <v>4.6316</v>
      </c>
      <c r="J5" s="6">
        <v>4.864</v>
      </c>
      <c r="K5" s="6">
        <f>AVERAGE(C5:J5)</f>
        <v>4.274587499999999</v>
      </c>
      <c r="L5" s="6">
        <f>STDEV(C5:J5)</f>
        <v>0.580499096683198</v>
      </c>
      <c r="M5" s="6">
        <v>3.801</v>
      </c>
      <c r="N5" s="6">
        <v>5.543</v>
      </c>
      <c r="O5" s="6">
        <v>2.8309</v>
      </c>
      <c r="P5" s="6">
        <v>4.4082</v>
      </c>
      <c r="Q5" s="6">
        <v>3.1186</v>
      </c>
      <c r="R5" s="6">
        <v>2.9588</v>
      </c>
      <c r="S5" s="6">
        <f>AVERAGE(M5:R5)</f>
        <v>3.7767500000000003</v>
      </c>
      <c r="T5" s="6">
        <f>STDEV(M5:R5)</f>
        <v>1.0503134841560366</v>
      </c>
      <c r="U5" s="6">
        <v>3.5658</v>
      </c>
      <c r="V5" s="6">
        <v>4.7214</v>
      </c>
      <c r="W5" s="6">
        <v>3.9335</v>
      </c>
      <c r="X5" s="6">
        <v>3.809</v>
      </c>
      <c r="Y5" s="6">
        <f>AVERAGE(U5:X5)</f>
        <v>4.0074250000000005</v>
      </c>
      <c r="Z5" s="6">
        <f aca="true" t="shared" si="0" ref="Z5:Z15">STDEV(U5:X5)</f>
        <v>0.49987676064539016</v>
      </c>
      <c r="AA5" s="6">
        <v>3.2488</v>
      </c>
      <c r="AB5" s="6">
        <v>3.0613</v>
      </c>
      <c r="AC5" s="6">
        <v>2.5055</v>
      </c>
      <c r="AD5" s="6">
        <v>2.4425</v>
      </c>
      <c r="AE5" s="6">
        <f aca="true" t="shared" si="1" ref="AE5:AE16">AVERAGE(AA5:AD5)</f>
        <v>2.8145249999999997</v>
      </c>
      <c r="AF5" s="6">
        <f aca="true" t="shared" si="2" ref="AF5:AF15">STDEV(AA5:AD5)</f>
        <v>0.40141073208539974</v>
      </c>
    </row>
    <row r="6" spans="1:32" ht="15">
      <c r="A6" s="4">
        <v>2</v>
      </c>
      <c r="B6" s="5" t="s">
        <v>1</v>
      </c>
      <c r="C6" s="6">
        <v>0.4124</v>
      </c>
      <c r="D6" s="6">
        <v>0.4301</v>
      </c>
      <c r="E6" s="6">
        <v>0.415</v>
      </c>
      <c r="F6" s="6">
        <v>0.4978</v>
      </c>
      <c r="G6" s="6">
        <v>0.5356</v>
      </c>
      <c r="H6" s="6">
        <v>0.689</v>
      </c>
      <c r="I6" s="6">
        <v>0.5919</v>
      </c>
      <c r="J6" s="6">
        <v>0.4183</v>
      </c>
      <c r="K6" s="6">
        <f aca="true" t="shared" si="3" ref="K6:K48">AVERAGE(C6:J6)</f>
        <v>0.4987625</v>
      </c>
      <c r="L6" s="6">
        <f aca="true" t="shared" si="4" ref="L6:L48">STDEV(C6:J6)</f>
        <v>0.10133834329328925</v>
      </c>
      <c r="M6" s="6">
        <v>0.4993</v>
      </c>
      <c r="N6" s="6">
        <v>0.4242</v>
      </c>
      <c r="O6" s="6">
        <v>0.349</v>
      </c>
      <c r="P6" s="6">
        <v>0.3753</v>
      </c>
      <c r="Q6" s="6">
        <v>0.387</v>
      </c>
      <c r="R6" s="6">
        <v>0.2744</v>
      </c>
      <c r="S6" s="6">
        <f aca="true" t="shared" si="5" ref="S6:S48">AVERAGE(M6:R6)</f>
        <v>0.38486666666666663</v>
      </c>
      <c r="T6" s="6">
        <f aca="true" t="shared" si="6" ref="T6:T48">STDEV(M6:R6)</f>
        <v>0.07513650688358309</v>
      </c>
      <c r="U6" s="6">
        <v>0.4316</v>
      </c>
      <c r="V6" s="6">
        <v>0.3075</v>
      </c>
      <c r="W6" s="6">
        <v>0.376</v>
      </c>
      <c r="X6" s="6">
        <v>0.2901</v>
      </c>
      <c r="Y6" s="6">
        <f aca="true" t="shared" si="7" ref="Y6:Y16">AVERAGE(U6:X6)</f>
        <v>0.3513</v>
      </c>
      <c r="Z6" s="6">
        <f t="shared" si="0"/>
        <v>0.065120554870691</v>
      </c>
      <c r="AA6" s="6">
        <v>0.532</v>
      </c>
      <c r="AB6" s="6">
        <v>0.3736</v>
      </c>
      <c r="AC6" s="6">
        <v>0.4933</v>
      </c>
      <c r="AD6" s="6">
        <v>0.4391</v>
      </c>
      <c r="AE6" s="6">
        <f t="shared" si="1"/>
        <v>0.4595</v>
      </c>
      <c r="AF6" s="6">
        <f t="shared" si="2"/>
        <v>0.0687838643869328</v>
      </c>
    </row>
    <row r="7" spans="1:32" ht="15">
      <c r="A7" s="4">
        <v>3</v>
      </c>
      <c r="B7" s="7" t="s">
        <v>2</v>
      </c>
      <c r="C7" s="6">
        <v>23.3624</v>
      </c>
      <c r="D7" s="6">
        <v>23.5524</v>
      </c>
      <c r="E7" s="6">
        <v>23.0866</v>
      </c>
      <c r="F7" s="6">
        <v>25.6846</v>
      </c>
      <c r="G7" s="6">
        <v>28.556</v>
      </c>
      <c r="H7" s="6">
        <v>31.1246</v>
      </c>
      <c r="I7" s="6">
        <v>27.1055</v>
      </c>
      <c r="J7" s="6">
        <v>26.0314</v>
      </c>
      <c r="K7" s="6">
        <f t="shared" si="3"/>
        <v>26.0629375</v>
      </c>
      <c r="L7" s="6">
        <f t="shared" si="4"/>
        <v>2.816308236446885</v>
      </c>
      <c r="M7" s="6">
        <v>26.0514</v>
      </c>
      <c r="N7" s="6">
        <v>23.9266</v>
      </c>
      <c r="O7" s="6">
        <v>24.7437</v>
      </c>
      <c r="P7" s="6">
        <v>25.5549</v>
      </c>
      <c r="Q7" s="6">
        <v>27.7459</v>
      </c>
      <c r="R7" s="6">
        <v>24.1377</v>
      </c>
      <c r="S7" s="6">
        <f t="shared" si="5"/>
        <v>25.360033333333334</v>
      </c>
      <c r="T7" s="6">
        <f t="shared" si="6"/>
        <v>1.42386918734365</v>
      </c>
      <c r="U7" s="6">
        <v>23.7137</v>
      </c>
      <c r="V7" s="6">
        <v>23.9772</v>
      </c>
      <c r="W7" s="6">
        <v>21.9552</v>
      </c>
      <c r="X7" s="6">
        <v>21.9276</v>
      </c>
      <c r="Y7" s="6">
        <f t="shared" si="7"/>
        <v>22.893425</v>
      </c>
      <c r="Z7" s="6">
        <f t="shared" si="0"/>
        <v>1.1046120597295674</v>
      </c>
      <c r="AA7" s="6">
        <v>25.2407</v>
      </c>
      <c r="AB7" s="6">
        <v>23.3298</v>
      </c>
      <c r="AC7" s="6">
        <v>24.6333</v>
      </c>
      <c r="AD7" s="6">
        <v>22.8756</v>
      </c>
      <c r="AE7" s="6">
        <f t="shared" si="1"/>
        <v>24.019849999999998</v>
      </c>
      <c r="AF7" s="6">
        <f t="shared" si="2"/>
        <v>1.1033694893370949</v>
      </c>
    </row>
    <row r="8" spans="1:32" ht="15">
      <c r="A8" s="4">
        <v>4</v>
      </c>
      <c r="B8" s="5" t="s">
        <v>3</v>
      </c>
      <c r="C8" s="6">
        <v>8.3974</v>
      </c>
      <c r="D8" s="6">
        <v>5.8649</v>
      </c>
      <c r="E8" s="6">
        <v>7.7013</v>
      </c>
      <c r="F8" s="6">
        <v>8.0143</v>
      </c>
      <c r="G8" s="6">
        <v>5.1364</v>
      </c>
      <c r="H8" s="6">
        <v>6.6067</v>
      </c>
      <c r="I8" s="6">
        <v>6.2654</v>
      </c>
      <c r="J8" s="6">
        <v>5.7853</v>
      </c>
      <c r="K8" s="6">
        <f t="shared" si="3"/>
        <v>6.7214625</v>
      </c>
      <c r="L8" s="6">
        <f t="shared" si="4"/>
        <v>1.1822474323296284</v>
      </c>
      <c r="M8" s="6">
        <v>8.6085</v>
      </c>
      <c r="N8" s="6">
        <v>11.2903</v>
      </c>
      <c r="O8" s="6">
        <v>8.2688</v>
      </c>
      <c r="P8" s="6">
        <v>10.3106</v>
      </c>
      <c r="Q8" s="6">
        <v>5.9068</v>
      </c>
      <c r="R8" s="6">
        <v>9.1728</v>
      </c>
      <c r="S8" s="6">
        <f t="shared" si="5"/>
        <v>8.9263</v>
      </c>
      <c r="T8" s="6">
        <f t="shared" si="6"/>
        <v>1.8555984522519986</v>
      </c>
      <c r="U8" s="6">
        <v>9.0761</v>
      </c>
      <c r="V8" s="6">
        <v>11.9271</v>
      </c>
      <c r="W8" s="6">
        <v>9.6256</v>
      </c>
      <c r="X8" s="6">
        <v>8.5763</v>
      </c>
      <c r="Y8" s="6">
        <f t="shared" si="7"/>
        <v>9.801275</v>
      </c>
      <c r="Z8" s="6">
        <f t="shared" si="0"/>
        <v>1.480589541083775</v>
      </c>
      <c r="AA8" s="6">
        <v>4.9945</v>
      </c>
      <c r="AB8" s="6">
        <v>4.6295</v>
      </c>
      <c r="AC8" s="6">
        <v>2.7856</v>
      </c>
      <c r="AD8" s="6">
        <v>3.8091</v>
      </c>
      <c r="AE8" s="6">
        <f t="shared" si="1"/>
        <v>4.0546750000000005</v>
      </c>
      <c r="AF8" s="6">
        <f t="shared" si="2"/>
        <v>0.9805701143552459</v>
      </c>
    </row>
    <row r="9" spans="1:32" ht="15">
      <c r="A9" s="4">
        <v>5</v>
      </c>
      <c r="C9" s="6">
        <v>0.8656</v>
      </c>
      <c r="D9" s="6">
        <v>0.6014</v>
      </c>
      <c r="E9" s="6">
        <v>0.3326</v>
      </c>
      <c r="F9" s="6">
        <v>0.9159</v>
      </c>
      <c r="G9" s="6">
        <v>0.5151</v>
      </c>
      <c r="H9" s="6">
        <v>0.4286</v>
      </c>
      <c r="I9" s="6">
        <v>0.5575</v>
      </c>
      <c r="J9" s="6">
        <v>0.6862</v>
      </c>
      <c r="K9" s="6">
        <f t="shared" si="3"/>
        <v>0.6128625</v>
      </c>
      <c r="L9" s="6">
        <f t="shared" si="4"/>
        <v>0.20225161088887025</v>
      </c>
      <c r="M9" s="6">
        <v>0.8874</v>
      </c>
      <c r="N9" s="6">
        <v>1.1004</v>
      </c>
      <c r="O9" s="6">
        <v>0.7414</v>
      </c>
      <c r="P9" s="6">
        <v>1.052</v>
      </c>
      <c r="Q9" s="6">
        <v>0.61</v>
      </c>
      <c r="R9" s="6">
        <v>0.8053</v>
      </c>
      <c r="S9" s="6">
        <f t="shared" si="5"/>
        <v>0.8660833333333334</v>
      </c>
      <c r="T9" s="6">
        <f t="shared" si="6"/>
        <v>0.18694540825242703</v>
      </c>
      <c r="U9" s="6">
        <v>0.8489</v>
      </c>
      <c r="V9" s="6"/>
      <c r="W9" s="6">
        <v>0.9808</v>
      </c>
      <c r="X9" s="6">
        <v>0.9626</v>
      </c>
      <c r="Y9" s="6">
        <f t="shared" si="7"/>
        <v>0.9307666666666666</v>
      </c>
      <c r="Z9" s="6">
        <f t="shared" si="0"/>
        <v>0.07148023036709755</v>
      </c>
      <c r="AA9" s="6">
        <v>0.5251</v>
      </c>
      <c r="AB9" s="6">
        <v>0.5149</v>
      </c>
      <c r="AC9" s="6">
        <v>0.2659</v>
      </c>
      <c r="AD9" s="6">
        <v>0.4609</v>
      </c>
      <c r="AE9" s="6">
        <f t="shared" si="1"/>
        <v>0.4417</v>
      </c>
      <c r="AF9" s="6">
        <f t="shared" si="2"/>
        <v>0.12053779490267777</v>
      </c>
    </row>
    <row r="10" spans="1:32" ht="15">
      <c r="A10" s="4">
        <v>6</v>
      </c>
      <c r="B10" s="5" t="s">
        <v>4</v>
      </c>
      <c r="C10" s="6">
        <v>0.4366</v>
      </c>
      <c r="D10" s="6">
        <v>1.0324</v>
      </c>
      <c r="E10" s="6">
        <v>1.9217</v>
      </c>
      <c r="F10" s="6">
        <v>1.4724</v>
      </c>
      <c r="G10" s="6">
        <v>2.1133</v>
      </c>
      <c r="H10" s="6">
        <v>1.616</v>
      </c>
      <c r="I10" s="6">
        <v>1.4222</v>
      </c>
      <c r="J10" s="6">
        <v>0.4552</v>
      </c>
      <c r="K10" s="6">
        <f t="shared" si="3"/>
        <v>1.308725</v>
      </c>
      <c r="L10" s="6">
        <f t="shared" si="4"/>
        <v>0.6236557813180514</v>
      </c>
      <c r="M10" s="6">
        <v>1.3154</v>
      </c>
      <c r="N10" s="6">
        <v>1.6052</v>
      </c>
      <c r="O10" s="6">
        <v>1.8606</v>
      </c>
      <c r="P10" s="6">
        <v>1.2006</v>
      </c>
      <c r="Q10" s="6">
        <v>2.0751</v>
      </c>
      <c r="R10" s="6">
        <v>0.5794</v>
      </c>
      <c r="S10" s="6">
        <f t="shared" si="5"/>
        <v>1.439383333333333</v>
      </c>
      <c r="T10" s="6">
        <f t="shared" si="6"/>
        <v>0.5331069326754876</v>
      </c>
      <c r="U10" s="6">
        <v>1.0623</v>
      </c>
      <c r="V10" s="6">
        <v>0.3482</v>
      </c>
      <c r="W10" s="6">
        <v>0.8935</v>
      </c>
      <c r="X10" s="6">
        <v>0.3105</v>
      </c>
      <c r="Y10" s="6">
        <f t="shared" si="7"/>
        <v>0.6536250000000001</v>
      </c>
      <c r="Z10" s="6">
        <f t="shared" si="0"/>
        <v>0.3810400099289659</v>
      </c>
      <c r="AA10" s="6">
        <v>1.2742</v>
      </c>
      <c r="AB10" s="6">
        <v>1.2908</v>
      </c>
      <c r="AC10" s="6">
        <v>1.5673</v>
      </c>
      <c r="AD10" s="6">
        <v>1.1274</v>
      </c>
      <c r="AE10" s="6">
        <f t="shared" si="1"/>
        <v>1.314925</v>
      </c>
      <c r="AF10" s="6">
        <f t="shared" si="2"/>
        <v>0.18357496879113647</v>
      </c>
    </row>
    <row r="11" spans="1:32" ht="15">
      <c r="A11" s="4">
        <v>7</v>
      </c>
      <c r="B11" s="5" t="s">
        <v>5</v>
      </c>
      <c r="C11" s="6">
        <v>2.1375</v>
      </c>
      <c r="D11" s="6">
        <v>0.3318</v>
      </c>
      <c r="E11" s="6"/>
      <c r="F11" s="6">
        <v>0.3699</v>
      </c>
      <c r="G11" s="6">
        <v>0.4067</v>
      </c>
      <c r="H11" s="6">
        <v>0.4273</v>
      </c>
      <c r="I11" s="6">
        <v>0.3515</v>
      </c>
      <c r="J11" s="6">
        <v>1.2906</v>
      </c>
      <c r="K11" s="6">
        <f t="shared" si="3"/>
        <v>0.7593285714285712</v>
      </c>
      <c r="L11" s="6">
        <f t="shared" si="4"/>
        <v>0.6972511664010462</v>
      </c>
      <c r="M11" s="6">
        <v>0.3579</v>
      </c>
      <c r="N11" s="6">
        <v>0.2284</v>
      </c>
      <c r="O11" s="6">
        <v>0.1744</v>
      </c>
      <c r="P11" s="6">
        <v>0.2348</v>
      </c>
      <c r="Q11" s="6">
        <v>0.1627</v>
      </c>
      <c r="R11" s="6">
        <v>0.9238</v>
      </c>
      <c r="S11" s="6">
        <f>AVERAGE(M11:R11)</f>
        <v>0.347</v>
      </c>
      <c r="T11" s="6">
        <f t="shared" si="6"/>
        <v>0.2909395469852801</v>
      </c>
      <c r="U11" s="6">
        <v>0.2962</v>
      </c>
      <c r="V11" s="6">
        <v>0.904</v>
      </c>
      <c r="W11" s="6">
        <v>0.2552</v>
      </c>
      <c r="X11" s="6">
        <v>0.899</v>
      </c>
      <c r="Y11" s="6">
        <f t="shared" si="7"/>
        <v>0.5886</v>
      </c>
      <c r="Z11" s="6">
        <f t="shared" si="0"/>
        <v>0.36169906460113127</v>
      </c>
      <c r="AA11" s="6">
        <v>0.4942</v>
      </c>
      <c r="AB11" s="6">
        <v>0.1784</v>
      </c>
      <c r="AC11" s="6">
        <v>0.5184</v>
      </c>
      <c r="AD11" s="6">
        <v>0.2296</v>
      </c>
      <c r="AE11" s="6">
        <f t="shared" si="1"/>
        <v>0.35514999999999997</v>
      </c>
      <c r="AF11" s="6">
        <f t="shared" si="2"/>
        <v>0.17605759474293256</v>
      </c>
    </row>
    <row r="12" spans="1:32" ht="15">
      <c r="A12" s="4">
        <v>8</v>
      </c>
      <c r="B12" s="5" t="s">
        <v>6</v>
      </c>
      <c r="C12" s="6">
        <v>1.493</v>
      </c>
      <c r="D12" s="6">
        <v>2.6642</v>
      </c>
      <c r="E12" s="6">
        <v>1.5046</v>
      </c>
      <c r="F12" s="6">
        <v>1.4892</v>
      </c>
      <c r="G12" s="6">
        <v>2.6344</v>
      </c>
      <c r="H12" s="6">
        <v>2.3664</v>
      </c>
      <c r="I12" s="6">
        <v>2.4489</v>
      </c>
      <c r="J12" s="6">
        <v>2.106</v>
      </c>
      <c r="K12" s="6">
        <f t="shared" si="3"/>
        <v>2.0883375</v>
      </c>
      <c r="L12" s="6">
        <f t="shared" si="4"/>
        <v>0.5198323711612637</v>
      </c>
      <c r="M12" s="6">
        <v>1.5845</v>
      </c>
      <c r="N12" s="6">
        <v>1.9173</v>
      </c>
      <c r="O12" s="6">
        <v>2.5265</v>
      </c>
      <c r="P12" s="6">
        <v>2.0441</v>
      </c>
      <c r="Q12" s="6">
        <v>3.2148</v>
      </c>
      <c r="R12" s="6">
        <v>2.2771</v>
      </c>
      <c r="S12" s="6">
        <f t="shared" si="5"/>
        <v>2.2607166666666667</v>
      </c>
      <c r="T12" s="6">
        <f t="shared" si="6"/>
        <v>0.5662704245028751</v>
      </c>
      <c r="U12" s="6">
        <v>1.5677</v>
      </c>
      <c r="V12" s="6">
        <v>1.737</v>
      </c>
      <c r="W12" s="6">
        <v>1.4338</v>
      </c>
      <c r="X12" s="6">
        <v>1.4528</v>
      </c>
      <c r="Y12" s="6">
        <f t="shared" si="7"/>
        <v>1.547825</v>
      </c>
      <c r="Z12" s="6">
        <f t="shared" si="0"/>
        <v>0.13930021237121887</v>
      </c>
      <c r="AA12" s="6">
        <v>2.2557</v>
      </c>
      <c r="AB12" s="6">
        <v>2.009</v>
      </c>
      <c r="AC12" s="6">
        <v>2.771</v>
      </c>
      <c r="AD12" s="6">
        <v>2.1085</v>
      </c>
      <c r="AE12" s="6">
        <f t="shared" si="1"/>
        <v>2.28605</v>
      </c>
      <c r="AF12" s="6">
        <f t="shared" si="2"/>
        <v>0.3388108272571394</v>
      </c>
    </row>
    <row r="13" spans="1:32" ht="15">
      <c r="A13" s="4">
        <v>9</v>
      </c>
      <c r="B13" s="8" t="s">
        <v>60</v>
      </c>
      <c r="C13" s="6">
        <v>10.8754</v>
      </c>
      <c r="D13" s="6">
        <v>13.1954</v>
      </c>
      <c r="E13" s="6">
        <v>11.2339</v>
      </c>
      <c r="F13" s="6">
        <v>13.5073</v>
      </c>
      <c r="G13" s="6">
        <v>10.7302</v>
      </c>
      <c r="H13" s="6">
        <v>15.0759</v>
      </c>
      <c r="I13" s="6">
        <v>12.806</v>
      </c>
      <c r="J13" s="6">
        <v>12.9681</v>
      </c>
      <c r="K13" s="6">
        <f t="shared" si="3"/>
        <v>12.549025</v>
      </c>
      <c r="L13" s="6">
        <f t="shared" si="4"/>
        <v>1.502452646032963</v>
      </c>
      <c r="M13" s="6">
        <v>14.7392</v>
      </c>
      <c r="N13" s="6">
        <v>9.6197</v>
      </c>
      <c r="O13" s="6">
        <v>8.425</v>
      </c>
      <c r="P13" s="6">
        <v>12.9773</v>
      </c>
      <c r="Q13" s="6">
        <v>7.8154</v>
      </c>
      <c r="R13" s="6">
        <v>8.5195</v>
      </c>
      <c r="S13" s="6">
        <f t="shared" si="5"/>
        <v>10.34935</v>
      </c>
      <c r="T13" s="6">
        <f t="shared" si="6"/>
        <v>2.8348428490835262</v>
      </c>
      <c r="U13" s="6">
        <v>11.9357</v>
      </c>
      <c r="V13" s="6">
        <v>13.0228</v>
      </c>
      <c r="W13" s="6">
        <v>12.9022</v>
      </c>
      <c r="X13" s="6">
        <v>12.1815</v>
      </c>
      <c r="Y13" s="6">
        <f t="shared" si="7"/>
        <v>12.51055</v>
      </c>
      <c r="Z13" s="6">
        <f t="shared" si="0"/>
        <v>0.5337028542800448</v>
      </c>
      <c r="AA13" s="6">
        <v>11.4211</v>
      </c>
      <c r="AB13" s="6">
        <v>10.7652</v>
      </c>
      <c r="AC13" s="6">
        <v>9.557</v>
      </c>
      <c r="AD13" s="6">
        <v>10.7721</v>
      </c>
      <c r="AE13" s="6">
        <f t="shared" si="1"/>
        <v>10.62885</v>
      </c>
      <c r="AF13" s="6">
        <f t="shared" si="2"/>
        <v>0.7779533769234928</v>
      </c>
    </row>
    <row r="14" spans="1:32" ht="15">
      <c r="A14" s="4">
        <v>10</v>
      </c>
      <c r="B14" s="9" t="s">
        <v>7</v>
      </c>
      <c r="C14" s="6">
        <v>5.2917</v>
      </c>
      <c r="D14" s="6">
        <v>5.3434</v>
      </c>
      <c r="E14" s="6">
        <v>5.8561</v>
      </c>
      <c r="F14" s="6">
        <v>5.5095</v>
      </c>
      <c r="G14" s="6">
        <v>5.7587</v>
      </c>
      <c r="H14" s="6">
        <v>5.9439</v>
      </c>
      <c r="I14" s="6">
        <v>5.1552</v>
      </c>
      <c r="J14" s="6">
        <v>5.5792</v>
      </c>
      <c r="K14" s="6">
        <f t="shared" si="3"/>
        <v>5.5547125</v>
      </c>
      <c r="L14" s="6">
        <f t="shared" si="4"/>
        <v>0.2828414065337677</v>
      </c>
      <c r="M14" s="6">
        <v>5.8189</v>
      </c>
      <c r="N14" s="6">
        <v>5.4634</v>
      </c>
      <c r="O14" s="6">
        <v>5.6694</v>
      </c>
      <c r="P14" s="6">
        <v>4.886</v>
      </c>
      <c r="Q14" s="6">
        <v>4.722</v>
      </c>
      <c r="R14" s="6">
        <v>5.1277</v>
      </c>
      <c r="S14" s="6">
        <f t="shared" si="5"/>
        <v>5.281233333333334</v>
      </c>
      <c r="T14" s="6">
        <f t="shared" si="6"/>
        <v>0.43942400784056695</v>
      </c>
      <c r="U14" s="6">
        <v>5.1929</v>
      </c>
      <c r="V14" s="6">
        <v>6.9317</v>
      </c>
      <c r="W14" s="6">
        <v>5.7867</v>
      </c>
      <c r="X14" s="6">
        <v>5.961</v>
      </c>
      <c r="Y14" s="6">
        <f t="shared" si="7"/>
        <v>5.968075000000001</v>
      </c>
      <c r="Z14" s="6">
        <f t="shared" si="0"/>
        <v>0.7216685221300224</v>
      </c>
      <c r="AA14" s="6">
        <v>5.0008</v>
      </c>
      <c r="AB14" s="6">
        <v>5.5585</v>
      </c>
      <c r="AC14" s="6">
        <v>4.4838</v>
      </c>
      <c r="AD14" s="6">
        <v>5.0788</v>
      </c>
      <c r="AE14" s="6">
        <f t="shared" si="1"/>
        <v>5.030475</v>
      </c>
      <c r="AF14" s="6">
        <f t="shared" si="2"/>
        <v>0.4400302518009419</v>
      </c>
    </row>
    <row r="15" spans="1:32" ht="15">
      <c r="A15" s="4">
        <v>11</v>
      </c>
      <c r="B15" s="9" t="s">
        <v>8</v>
      </c>
      <c r="C15" s="6">
        <v>1.577</v>
      </c>
      <c r="D15" s="6">
        <v>1.8177</v>
      </c>
      <c r="E15" s="6">
        <v>1.8165</v>
      </c>
      <c r="F15" s="6">
        <v>1.8772</v>
      </c>
      <c r="G15" s="6">
        <v>1.5976</v>
      </c>
      <c r="H15" s="6">
        <v>1.6397</v>
      </c>
      <c r="I15" s="6">
        <v>1.754</v>
      </c>
      <c r="J15" s="6">
        <v>1.4404</v>
      </c>
      <c r="K15" s="6">
        <f t="shared" si="3"/>
        <v>1.6900125</v>
      </c>
      <c r="L15" s="6">
        <f t="shared" si="4"/>
        <v>0.15004113186056686</v>
      </c>
      <c r="M15" s="6">
        <v>1.3181</v>
      </c>
      <c r="N15" s="6">
        <v>1.0761</v>
      </c>
      <c r="O15" s="6">
        <v>0.9168</v>
      </c>
      <c r="P15" s="6">
        <v>1.1265</v>
      </c>
      <c r="Q15" s="6">
        <v>0.9096</v>
      </c>
      <c r="R15" s="6">
        <v>0.7866</v>
      </c>
      <c r="S15" s="6">
        <f t="shared" si="5"/>
        <v>1.0222833333333334</v>
      </c>
      <c r="T15" s="6">
        <f t="shared" si="6"/>
        <v>0.19007143306311636</v>
      </c>
      <c r="U15" s="6">
        <v>1.5155</v>
      </c>
      <c r="V15" s="6">
        <v>1.2401</v>
      </c>
      <c r="W15" s="6">
        <v>1.413</v>
      </c>
      <c r="X15" s="6">
        <v>1.3245</v>
      </c>
      <c r="Y15" s="6">
        <f t="shared" si="7"/>
        <v>1.373275</v>
      </c>
      <c r="Z15" s="6">
        <f t="shared" si="0"/>
        <v>0.1182097112479907</v>
      </c>
      <c r="AA15" s="6">
        <v>2.2786</v>
      </c>
      <c r="AB15" s="6">
        <v>1.7617</v>
      </c>
      <c r="AC15" s="6">
        <v>1.6902</v>
      </c>
      <c r="AD15" s="6">
        <v>2.2057</v>
      </c>
      <c r="AE15" s="6">
        <f t="shared" si="1"/>
        <v>1.98405</v>
      </c>
      <c r="AF15" s="6">
        <f t="shared" si="2"/>
        <v>0.3009295432489139</v>
      </c>
    </row>
    <row r="16" spans="1:32" ht="15">
      <c r="A16" s="4">
        <v>12</v>
      </c>
      <c r="B16" s="28"/>
      <c r="C16" s="6"/>
      <c r="D16" s="6">
        <v>0.2331</v>
      </c>
      <c r="E16" s="6"/>
      <c r="F16" s="6"/>
      <c r="G16" s="6"/>
      <c r="H16" s="6"/>
      <c r="I16" s="6">
        <v>0.1716</v>
      </c>
      <c r="J16" s="6"/>
      <c r="K16" s="6">
        <f t="shared" si="3"/>
        <v>0.20235</v>
      </c>
      <c r="L16" s="6">
        <f t="shared" si="4"/>
        <v>0.043487067042972755</v>
      </c>
      <c r="M16" s="6"/>
      <c r="N16" s="6">
        <v>0.294</v>
      </c>
      <c r="O16" s="6">
        <v>0.4691</v>
      </c>
      <c r="P16" s="6">
        <v>0.3941</v>
      </c>
      <c r="Q16" s="6">
        <v>0.3057</v>
      </c>
      <c r="R16" s="6">
        <v>0.3146</v>
      </c>
      <c r="S16" s="6">
        <f t="shared" si="5"/>
        <v>0.35550000000000004</v>
      </c>
      <c r="T16" s="6">
        <f t="shared" si="6"/>
        <v>0.07471616291004235</v>
      </c>
      <c r="U16" s="6"/>
      <c r="V16" s="6"/>
      <c r="W16" s="6"/>
      <c r="X16" s="6">
        <v>0.1241</v>
      </c>
      <c r="Y16" s="6">
        <f t="shared" si="7"/>
        <v>0.1241</v>
      </c>
      <c r="Z16" s="6"/>
      <c r="AA16" s="6"/>
      <c r="AB16" s="6">
        <v>0.9557</v>
      </c>
      <c r="AC16" s="6"/>
      <c r="AD16" s="6"/>
      <c r="AE16" s="6">
        <f t="shared" si="1"/>
        <v>0.9557</v>
      </c>
      <c r="AF16" s="6"/>
    </row>
    <row r="17" spans="1:32" ht="15">
      <c r="A17" s="4">
        <v>13</v>
      </c>
      <c r="B17" s="9" t="s">
        <v>9</v>
      </c>
      <c r="C17" s="6"/>
      <c r="D17" s="6"/>
      <c r="E17" s="6"/>
      <c r="F17" s="6"/>
      <c r="G17" s="6"/>
      <c r="H17" s="6"/>
      <c r="I17" s="6">
        <v>0.1118</v>
      </c>
      <c r="J17" s="6"/>
      <c r="K17" s="6">
        <f t="shared" si="3"/>
        <v>0.1118</v>
      </c>
      <c r="L17" s="6"/>
      <c r="M17" s="6"/>
      <c r="N17" s="6">
        <v>0.2929</v>
      </c>
      <c r="O17" s="6"/>
      <c r="P17" s="6"/>
      <c r="Q17" s="6"/>
      <c r="R17" s="6"/>
      <c r="S17" s="6">
        <f t="shared" si="5"/>
        <v>0.2929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4">
        <v>14</v>
      </c>
      <c r="B18" s="9" t="s">
        <v>66</v>
      </c>
      <c r="C18" s="6">
        <v>1.3393</v>
      </c>
      <c r="D18" s="6">
        <v>1.4082</v>
      </c>
      <c r="E18" s="6">
        <v>1.4008</v>
      </c>
      <c r="F18" s="6">
        <v>1.4081</v>
      </c>
      <c r="G18" s="6">
        <v>0.91</v>
      </c>
      <c r="H18" s="6">
        <v>0.9667</v>
      </c>
      <c r="I18" s="6">
        <v>1.2308</v>
      </c>
      <c r="J18" s="6">
        <v>1.7115</v>
      </c>
      <c r="K18" s="6">
        <f t="shared" si="3"/>
        <v>1.2969249999999999</v>
      </c>
      <c r="L18" s="6">
        <f t="shared" si="4"/>
        <v>0.25976146062988587</v>
      </c>
      <c r="M18" s="6">
        <v>0.6959</v>
      </c>
      <c r="N18" s="6">
        <v>0.4855</v>
      </c>
      <c r="O18" s="6">
        <v>0.3249</v>
      </c>
      <c r="P18" s="6">
        <v>0.5521</v>
      </c>
      <c r="Q18" s="6">
        <v>0.3032</v>
      </c>
      <c r="R18" s="6">
        <v>0.3904</v>
      </c>
      <c r="S18" s="6">
        <f t="shared" si="5"/>
        <v>0.4586666666666666</v>
      </c>
      <c r="T18" s="6">
        <f t="shared" si="6"/>
        <v>0.14996880564526302</v>
      </c>
      <c r="U18" s="6">
        <v>0.6457</v>
      </c>
      <c r="V18" s="6">
        <v>0.682</v>
      </c>
      <c r="W18" s="6">
        <v>0.558</v>
      </c>
      <c r="X18" s="6">
        <v>0.7047</v>
      </c>
      <c r="Y18" s="6">
        <f>AVERAGE(U18:X18)</f>
        <v>0.6476000000000001</v>
      </c>
      <c r="Z18" s="6">
        <f>STDEV(U18:X18)</f>
        <v>0.06448653606244742</v>
      </c>
      <c r="AA18" s="6">
        <v>1.0798</v>
      </c>
      <c r="AB18" s="6"/>
      <c r="AC18" s="6">
        <v>0.6822</v>
      </c>
      <c r="AD18" s="6">
        <v>1.0991</v>
      </c>
      <c r="AE18" s="6">
        <f>AVERAGE(AA18:AD18)</f>
        <v>0.9537</v>
      </c>
      <c r="AF18" s="6">
        <f>STDEV(AA18:AD18)</f>
        <v>0.23532384069617746</v>
      </c>
    </row>
    <row r="19" spans="1:32" ht="15">
      <c r="A19" s="4">
        <v>15</v>
      </c>
      <c r="B19" s="9" t="s">
        <v>10</v>
      </c>
      <c r="C19" s="6">
        <v>2.3761</v>
      </c>
      <c r="D19" s="6">
        <v>2.1608</v>
      </c>
      <c r="E19" s="6">
        <v>2.1074</v>
      </c>
      <c r="F19" s="6">
        <v>2.1922</v>
      </c>
      <c r="G19" s="6">
        <v>1.4186</v>
      </c>
      <c r="H19" s="6">
        <v>1.3183</v>
      </c>
      <c r="I19" s="6">
        <v>1.6304</v>
      </c>
      <c r="J19" s="6">
        <v>2.7296</v>
      </c>
      <c r="K19" s="6">
        <f t="shared" si="3"/>
        <v>1.991675</v>
      </c>
      <c r="L19" s="6">
        <f t="shared" si="4"/>
        <v>0.49090152853121777</v>
      </c>
      <c r="M19" s="6">
        <v>1.2453</v>
      </c>
      <c r="N19" s="13">
        <v>0.7611</v>
      </c>
      <c r="O19" s="6">
        <v>1.3047</v>
      </c>
      <c r="P19" s="6">
        <v>1.3927</v>
      </c>
      <c r="Q19" s="6">
        <v>0.698</v>
      </c>
      <c r="R19" s="6">
        <v>1.5573</v>
      </c>
      <c r="S19" s="6">
        <f t="shared" si="5"/>
        <v>1.1598499999999998</v>
      </c>
      <c r="T19" s="6">
        <f t="shared" si="6"/>
        <v>0.35007880112911743</v>
      </c>
      <c r="U19" s="6">
        <v>1.2863</v>
      </c>
      <c r="V19" s="6">
        <v>1.3213</v>
      </c>
      <c r="W19" s="6">
        <v>1.3953</v>
      </c>
      <c r="X19" s="6">
        <v>1.2848</v>
      </c>
      <c r="Y19" s="6">
        <f>AVERAGE(U19:X19)</f>
        <v>1.3219249999999998</v>
      </c>
      <c r="Z19" s="6">
        <f>STDEV(U19:X19)</f>
        <v>0.05174194784376278</v>
      </c>
      <c r="AA19" s="6">
        <v>1.384</v>
      </c>
      <c r="AB19" s="6">
        <v>1.2003</v>
      </c>
      <c r="AC19" s="6">
        <v>1.0613</v>
      </c>
      <c r="AD19" s="6">
        <v>1.2546</v>
      </c>
      <c r="AE19" s="6">
        <f>AVERAGE(AA19:AD19)</f>
        <v>1.22505</v>
      </c>
      <c r="AF19" s="6">
        <f>STDEV(AA19:AD19)</f>
        <v>0.13362251556779892</v>
      </c>
    </row>
    <row r="20" spans="1:32" ht="15">
      <c r="A20" s="4">
        <v>16</v>
      </c>
      <c r="B20" s="10" t="s">
        <v>11</v>
      </c>
      <c r="C20" s="6"/>
      <c r="D20" s="6"/>
      <c r="E20" s="6"/>
      <c r="F20" s="6"/>
      <c r="G20" s="6"/>
      <c r="H20" s="13"/>
      <c r="I20" s="6"/>
      <c r="J20" s="6">
        <v>0.6357</v>
      </c>
      <c r="K20" s="6">
        <f t="shared" si="3"/>
        <v>0.6357</v>
      </c>
      <c r="L20" s="6"/>
      <c r="M20" s="6"/>
      <c r="N20" s="6"/>
      <c r="O20" s="6"/>
      <c r="P20" s="6"/>
      <c r="Q20" s="6"/>
      <c r="R20" s="6">
        <v>0.3255</v>
      </c>
      <c r="S20" s="6">
        <f t="shared" si="5"/>
        <v>0.3255</v>
      </c>
      <c r="T20" s="6"/>
      <c r="U20" s="6"/>
      <c r="V20" s="6">
        <v>0.844</v>
      </c>
      <c r="W20" s="6"/>
      <c r="X20" s="6">
        <v>0.7668</v>
      </c>
      <c r="Y20" s="6">
        <f>AVERAGE(U20:X20)</f>
        <v>0.8054</v>
      </c>
      <c r="Z20" s="6">
        <f>STDEV(U20:X20)</f>
        <v>0.05458864350760142</v>
      </c>
      <c r="AA20" s="6">
        <v>0.646</v>
      </c>
      <c r="AB20" s="13"/>
      <c r="AC20" s="6">
        <v>0.7305</v>
      </c>
      <c r="AD20" s="6"/>
      <c r="AE20" s="6">
        <f>AVERAGE(AA20:AD20)</f>
        <v>0.68825</v>
      </c>
      <c r="AF20" s="6">
        <f>STDEV(AA20:AD20)</f>
        <v>0.05975052301026328</v>
      </c>
    </row>
    <row r="21" spans="1:32" ht="15">
      <c r="A21" s="4">
        <v>17</v>
      </c>
      <c r="B21" s="10" t="s">
        <v>12</v>
      </c>
      <c r="C21" s="6">
        <v>0.4986</v>
      </c>
      <c r="D21" s="6">
        <v>0.4132</v>
      </c>
      <c r="E21" s="6">
        <v>0.4564</v>
      </c>
      <c r="F21" s="6">
        <v>0.4274</v>
      </c>
      <c r="G21" s="6">
        <v>0.6092</v>
      </c>
      <c r="H21" s="6">
        <v>0.9871</v>
      </c>
      <c r="I21" s="13">
        <v>0.9013</v>
      </c>
      <c r="J21" s="13">
        <v>0.1797</v>
      </c>
      <c r="K21" s="6">
        <f t="shared" si="3"/>
        <v>0.5591125</v>
      </c>
      <c r="L21" s="6">
        <f t="shared" si="4"/>
        <v>0.2671485538449132</v>
      </c>
      <c r="M21" s="6">
        <v>0.697</v>
      </c>
      <c r="N21" s="6">
        <v>0.7623</v>
      </c>
      <c r="O21" s="6">
        <v>0.5496</v>
      </c>
      <c r="P21" s="6">
        <v>0.3104</v>
      </c>
      <c r="Q21" s="6">
        <v>0.4866</v>
      </c>
      <c r="R21" s="13">
        <v>0.1988</v>
      </c>
      <c r="S21" s="6">
        <f t="shared" si="5"/>
        <v>0.5007833333333332</v>
      </c>
      <c r="T21" s="6">
        <f t="shared" si="6"/>
        <v>0.21767679175021554</v>
      </c>
      <c r="U21" s="6">
        <v>0.9514</v>
      </c>
      <c r="V21" s="6">
        <v>0.2061</v>
      </c>
      <c r="W21" s="6">
        <v>0.7408</v>
      </c>
      <c r="X21" s="13">
        <v>0.2043</v>
      </c>
      <c r="Y21" s="6">
        <f>AVERAGE(U21:X21)</f>
        <v>0.52565</v>
      </c>
      <c r="Z21" s="6">
        <f>STDEV(U21:X21)</f>
        <v>0.37988182811676235</v>
      </c>
      <c r="AA21" s="6">
        <v>0.489</v>
      </c>
      <c r="AB21" s="6">
        <v>0.1716</v>
      </c>
      <c r="AC21" s="6">
        <v>0.7324</v>
      </c>
      <c r="AD21" s="6">
        <v>0.4105</v>
      </c>
      <c r="AE21" s="6">
        <f>AVERAGE(AA21:AD21)</f>
        <v>0.450875</v>
      </c>
      <c r="AF21" s="6">
        <f>STDEV(AA21:AD21)</f>
        <v>0.23118139162426835</v>
      </c>
    </row>
    <row r="22" spans="1:32" ht="15">
      <c r="A22" s="4">
        <v>18</v>
      </c>
      <c r="B22" s="12">
        <v>0.8347222222222223</v>
      </c>
      <c r="C22" s="6">
        <v>0.1788</v>
      </c>
      <c r="D22" s="13">
        <v>0.2157</v>
      </c>
      <c r="E22" s="6">
        <v>0.2062</v>
      </c>
      <c r="F22" s="6">
        <v>0.2195</v>
      </c>
      <c r="G22" s="6">
        <v>0.271</v>
      </c>
      <c r="H22" s="6">
        <v>0.2858</v>
      </c>
      <c r="I22" s="6">
        <v>0.2626</v>
      </c>
      <c r="J22" s="6">
        <v>0.2238</v>
      </c>
      <c r="K22" s="6">
        <f t="shared" si="3"/>
        <v>0.23292500000000002</v>
      </c>
      <c r="L22" s="6">
        <f t="shared" si="4"/>
        <v>0.03650834542559103</v>
      </c>
      <c r="M22" s="13">
        <v>0.2215</v>
      </c>
      <c r="N22" s="6"/>
      <c r="O22" s="13">
        <v>0.2131</v>
      </c>
      <c r="P22" s="6">
        <v>0.1937</v>
      </c>
      <c r="Q22" s="6">
        <v>0.2194</v>
      </c>
      <c r="R22" s="6">
        <v>0.1631</v>
      </c>
      <c r="S22" s="6">
        <f t="shared" si="5"/>
        <v>0.20215999999999998</v>
      </c>
      <c r="T22" s="14">
        <f t="shared" si="6"/>
        <v>0.02443456568060944</v>
      </c>
      <c r="U22" s="6"/>
      <c r="V22" s="6">
        <v>0.1346</v>
      </c>
      <c r="W22" s="6"/>
      <c r="X22" s="6">
        <v>0.151</v>
      </c>
      <c r="Y22" s="6">
        <f>AVERAGE(U22:X22)</f>
        <v>0.14279999999999998</v>
      </c>
      <c r="Z22" s="6">
        <f>STDEV(U22:X22)</f>
        <v>0.011596551211459378</v>
      </c>
      <c r="AA22" s="6">
        <v>0.2487</v>
      </c>
      <c r="AB22" s="6">
        <v>0.2097</v>
      </c>
      <c r="AC22" s="13">
        <v>0.2675</v>
      </c>
      <c r="AD22" s="6">
        <v>0.2796</v>
      </c>
      <c r="AE22" s="6">
        <f>AVERAGE(AA22:AD22)</f>
        <v>0.251375</v>
      </c>
      <c r="AF22" s="6">
        <f>STDEV(AA22:AD22)</f>
        <v>0.03055392773441731</v>
      </c>
    </row>
    <row r="23" spans="1:32" ht="15">
      <c r="A23" s="4">
        <v>19</v>
      </c>
      <c r="B23" s="9" t="s">
        <v>67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>
      <c r="A24" s="4">
        <v>20</v>
      </c>
      <c r="B24" s="12">
        <v>0.875</v>
      </c>
      <c r="K24" s="6"/>
      <c r="L24" s="6"/>
      <c r="S24" s="6"/>
      <c r="T24" s="6"/>
      <c r="Y24" s="6"/>
      <c r="Z24" s="6"/>
      <c r="AD24" s="6"/>
      <c r="AE24" s="6"/>
      <c r="AF24" s="6"/>
    </row>
    <row r="25" spans="1:32" ht="15">
      <c r="A25" s="4">
        <v>21</v>
      </c>
      <c r="B25" s="9" t="s">
        <v>68</v>
      </c>
      <c r="C25" s="13">
        <v>1.0787</v>
      </c>
      <c r="D25" s="6">
        <v>1.2422</v>
      </c>
      <c r="E25" s="6">
        <v>1.4705</v>
      </c>
      <c r="F25" s="13">
        <v>1.1833</v>
      </c>
      <c r="G25" s="13">
        <v>1.5562</v>
      </c>
      <c r="H25" s="13">
        <v>0.87</v>
      </c>
      <c r="I25" s="6">
        <v>1.0982</v>
      </c>
      <c r="J25" s="6">
        <v>1.4699</v>
      </c>
      <c r="K25" s="6">
        <f t="shared" si="3"/>
        <v>1.2461250000000001</v>
      </c>
      <c r="L25" s="6">
        <f t="shared" si="4"/>
        <v>0.23661639690797806</v>
      </c>
      <c r="M25" s="6">
        <v>0.7568</v>
      </c>
      <c r="N25" s="6">
        <v>0.9618</v>
      </c>
      <c r="O25" s="6">
        <v>1.1575</v>
      </c>
      <c r="P25" s="6">
        <v>0.7442</v>
      </c>
      <c r="Q25" s="6">
        <v>1.2972</v>
      </c>
      <c r="R25" s="6">
        <v>0.7817</v>
      </c>
      <c r="S25" s="6">
        <f t="shared" si="5"/>
        <v>0.9498666666666667</v>
      </c>
      <c r="T25" s="6">
        <f t="shared" si="6"/>
        <v>0.23313000378901572</v>
      </c>
      <c r="U25" s="6">
        <v>0.928</v>
      </c>
      <c r="V25" s="6">
        <v>0.597</v>
      </c>
      <c r="W25" s="6">
        <v>1.0144</v>
      </c>
      <c r="X25" s="6">
        <v>0.9781</v>
      </c>
      <c r="Y25" s="6">
        <f aca="true" t="shared" si="8" ref="Y25:Y31">AVERAGE(U25:X25)</f>
        <v>0.8793749999999999</v>
      </c>
      <c r="Z25" s="6">
        <f>STDEV(U25:X25)</f>
        <v>0.1915536543634708</v>
      </c>
      <c r="AA25" s="6">
        <v>1.1586</v>
      </c>
      <c r="AB25" s="13">
        <v>0.9939</v>
      </c>
      <c r="AC25" s="6">
        <v>1.3373</v>
      </c>
      <c r="AD25" s="6">
        <v>1.1663</v>
      </c>
      <c r="AE25" s="6">
        <f>AVERAGE(AA25:AD25)</f>
        <v>1.1640249999999999</v>
      </c>
      <c r="AF25" s="6">
        <f>STDEV(AA25:AD25)</f>
        <v>0.1402394945560399</v>
      </c>
    </row>
    <row r="26" spans="1:32" ht="15">
      <c r="A26" s="4">
        <v>22</v>
      </c>
      <c r="B26" s="9" t="s">
        <v>69</v>
      </c>
      <c r="C26" s="6"/>
      <c r="D26" s="6">
        <v>0.1245</v>
      </c>
      <c r="E26" s="6">
        <v>0.1097</v>
      </c>
      <c r="F26" s="6">
        <v>0.1474</v>
      </c>
      <c r="G26" s="6"/>
      <c r="H26" s="6"/>
      <c r="I26" s="6">
        <v>0.1211</v>
      </c>
      <c r="J26" s="6">
        <v>0.1154</v>
      </c>
      <c r="K26" s="6">
        <f t="shared" si="3"/>
        <v>0.12362000000000002</v>
      </c>
      <c r="L26" s="6">
        <f t="shared" si="4"/>
        <v>0.014439078917991732</v>
      </c>
      <c r="M26" s="6"/>
      <c r="N26" s="6"/>
      <c r="O26" s="6"/>
      <c r="P26" s="6">
        <v>0.1113</v>
      </c>
      <c r="Q26" s="6">
        <v>0.0894</v>
      </c>
      <c r="R26" s="6"/>
      <c r="S26" s="6">
        <f t="shared" si="5"/>
        <v>0.10035</v>
      </c>
      <c r="T26" s="6">
        <f t="shared" si="6"/>
        <v>0.015485638507985365</v>
      </c>
      <c r="U26" s="13">
        <v>0.1325</v>
      </c>
      <c r="V26" s="6"/>
      <c r="W26" s="6"/>
      <c r="X26" s="6"/>
      <c r="Y26" s="6">
        <f t="shared" si="8"/>
        <v>0.1325</v>
      </c>
      <c r="Z26" s="6"/>
      <c r="AA26" s="6"/>
      <c r="AB26" s="6">
        <v>0.1143</v>
      </c>
      <c r="AC26" s="6">
        <v>0.1513</v>
      </c>
      <c r="AD26" s="6"/>
      <c r="AE26" s="6">
        <f>AVERAGE(AA26:AD26)</f>
        <v>0.1328</v>
      </c>
      <c r="AF26" s="6">
        <f>STDEV(AA26:AD26)</f>
        <v>0.026162950903902214</v>
      </c>
    </row>
    <row r="27" spans="1:32" ht="15">
      <c r="A27" s="4">
        <v>23</v>
      </c>
      <c r="B27" s="9" t="s">
        <v>13</v>
      </c>
      <c r="C27" s="6">
        <v>17.2817</v>
      </c>
      <c r="D27" s="6">
        <v>18.9704</v>
      </c>
      <c r="E27" s="6">
        <v>16.6653</v>
      </c>
      <c r="F27" s="6">
        <v>16.9953</v>
      </c>
      <c r="G27" s="6">
        <v>12.6479</v>
      </c>
      <c r="H27" s="6">
        <v>9.5434</v>
      </c>
      <c r="I27" s="6">
        <v>13.1255</v>
      </c>
      <c r="J27" s="6">
        <v>15.7649</v>
      </c>
      <c r="K27" s="6">
        <f t="shared" si="3"/>
        <v>15.1243</v>
      </c>
      <c r="L27" s="6">
        <f t="shared" si="4"/>
        <v>3.0939284676374075</v>
      </c>
      <c r="M27" s="6">
        <v>16.3566</v>
      </c>
      <c r="N27" s="6">
        <v>18.8453</v>
      </c>
      <c r="O27" s="6">
        <v>20.9544</v>
      </c>
      <c r="P27" s="6">
        <v>19.8247</v>
      </c>
      <c r="Q27" s="6">
        <v>16.8984</v>
      </c>
      <c r="R27" s="6">
        <v>27.0126</v>
      </c>
      <c r="S27" s="6">
        <f t="shared" si="5"/>
        <v>19.982</v>
      </c>
      <c r="T27" s="6">
        <f t="shared" si="6"/>
        <v>3.8560042121346374</v>
      </c>
      <c r="U27" s="6">
        <v>15.3674</v>
      </c>
      <c r="V27" s="6">
        <v>19.6416</v>
      </c>
      <c r="W27" s="13">
        <v>19.5385</v>
      </c>
      <c r="X27" s="6">
        <v>19.84</v>
      </c>
      <c r="Y27" s="6">
        <f t="shared" si="8"/>
        <v>18.596875</v>
      </c>
      <c r="Z27" s="6">
        <f>STDEV(U27:X27)</f>
        <v>2.156615906731346</v>
      </c>
      <c r="AA27" s="6">
        <v>17.5425</v>
      </c>
      <c r="AB27" s="6">
        <v>19.0678</v>
      </c>
      <c r="AC27" s="6">
        <v>12.2284</v>
      </c>
      <c r="AD27" s="6">
        <v>17.2976</v>
      </c>
      <c r="AE27" s="6">
        <f>AVERAGE(AA27:AD27)</f>
        <v>16.534074999999998</v>
      </c>
      <c r="AF27" s="6">
        <f>STDEV(AA27:AD27)</f>
        <v>2.9753706204717947</v>
      </c>
    </row>
    <row r="28" spans="1:32" ht="15">
      <c r="A28" s="4">
        <v>24</v>
      </c>
      <c r="B28" s="7" t="s">
        <v>14</v>
      </c>
      <c r="C28" s="6">
        <v>0.4102</v>
      </c>
      <c r="D28" s="6">
        <v>0.1476</v>
      </c>
      <c r="E28" s="6"/>
      <c r="F28" s="6">
        <v>0.1146</v>
      </c>
      <c r="G28" s="6">
        <v>0.1434</v>
      </c>
      <c r="H28" s="6">
        <v>0.486</v>
      </c>
      <c r="I28" s="6">
        <v>1.0561</v>
      </c>
      <c r="J28" s="6">
        <v>0.7365</v>
      </c>
      <c r="K28" s="6">
        <f t="shared" si="3"/>
        <v>0.4420571428571428</v>
      </c>
      <c r="L28" s="6">
        <f t="shared" si="4"/>
        <v>0.3535110458299847</v>
      </c>
      <c r="M28" s="6"/>
      <c r="N28" s="6">
        <v>0.1917</v>
      </c>
      <c r="O28" s="6"/>
      <c r="P28" s="6"/>
      <c r="Q28" s="6">
        <v>0.1363</v>
      </c>
      <c r="R28" s="13"/>
      <c r="S28" s="6">
        <f t="shared" si="5"/>
        <v>0.164</v>
      </c>
      <c r="T28" s="6">
        <f t="shared" si="6"/>
        <v>0.03917371567773474</v>
      </c>
      <c r="U28" s="6">
        <v>0.2319</v>
      </c>
      <c r="V28" s="6"/>
      <c r="W28" s="6"/>
      <c r="X28" s="6">
        <v>0.245</v>
      </c>
      <c r="Y28" s="6">
        <f t="shared" si="8"/>
        <v>0.23845</v>
      </c>
      <c r="Z28" s="6">
        <f>STDEV(U28:X28)</f>
        <v>0.009263098833543773</v>
      </c>
      <c r="AA28" s="6"/>
      <c r="AB28" s="6">
        <v>0.142</v>
      </c>
      <c r="AC28" s="6"/>
      <c r="AD28" s="6">
        <v>0.1634</v>
      </c>
      <c r="AE28" s="6">
        <f>AVERAGE(AA28:AD28)</f>
        <v>0.1527</v>
      </c>
      <c r="AF28" s="6">
        <f>STDEV(AA28:AD28)</f>
        <v>0.015132085117392119</v>
      </c>
    </row>
    <row r="29" spans="1:32" ht="15">
      <c r="A29" s="4">
        <v>25</v>
      </c>
      <c r="B29" s="9" t="s">
        <v>15</v>
      </c>
      <c r="C29" s="6">
        <v>0.1823</v>
      </c>
      <c r="D29" s="6"/>
      <c r="E29" s="6">
        <v>0.2565</v>
      </c>
      <c r="F29" s="6">
        <v>0.1023</v>
      </c>
      <c r="G29" s="6">
        <v>0.1554</v>
      </c>
      <c r="H29" s="6">
        <v>0.2035</v>
      </c>
      <c r="I29" s="6">
        <v>0.3425</v>
      </c>
      <c r="J29" s="6">
        <v>0.3282</v>
      </c>
      <c r="K29" s="6">
        <f t="shared" si="3"/>
        <v>0.22438571428571427</v>
      </c>
      <c r="L29" s="6">
        <f t="shared" si="4"/>
        <v>0.08909834320516151</v>
      </c>
      <c r="M29" s="6"/>
      <c r="N29" s="6">
        <v>0.1886</v>
      </c>
      <c r="O29" s="6">
        <v>0.1316</v>
      </c>
      <c r="P29" s="6">
        <v>0.0885</v>
      </c>
      <c r="Q29" s="6">
        <v>0.348</v>
      </c>
      <c r="R29" s="6">
        <v>0.1128</v>
      </c>
      <c r="S29" s="6">
        <f t="shared" si="5"/>
        <v>0.1739</v>
      </c>
      <c r="T29" s="6">
        <f t="shared" si="6"/>
        <v>0.10409438025176956</v>
      </c>
      <c r="U29" s="6">
        <v>0.2509</v>
      </c>
      <c r="V29" s="6"/>
      <c r="W29" s="6">
        <v>0.3144</v>
      </c>
      <c r="X29" s="6"/>
      <c r="Y29" s="6">
        <f t="shared" si="8"/>
        <v>0.28265</v>
      </c>
      <c r="Z29" s="6">
        <f>STDEV(U29:X29)</f>
        <v>0.04490128060534585</v>
      </c>
      <c r="AA29" s="6"/>
      <c r="AB29" s="6"/>
      <c r="AC29" s="6">
        <v>0.1306</v>
      </c>
      <c r="AD29" s="6"/>
      <c r="AE29" s="6">
        <f>AVERAGE(AA29:AD29)</f>
        <v>0.1306</v>
      </c>
      <c r="AF29" s="6"/>
    </row>
    <row r="30" spans="1:32" ht="15">
      <c r="A30" s="4">
        <v>26</v>
      </c>
      <c r="B30" s="9" t="s">
        <v>16</v>
      </c>
      <c r="C30" s="6"/>
      <c r="D30" s="6"/>
      <c r="E30" s="6">
        <v>0.2042</v>
      </c>
      <c r="F30" s="6"/>
      <c r="G30" s="6"/>
      <c r="H30" s="6"/>
      <c r="I30" s="6">
        <v>0.1203</v>
      </c>
      <c r="J30" s="13"/>
      <c r="K30" s="6">
        <f t="shared" si="3"/>
        <v>0.16225</v>
      </c>
      <c r="L30" s="6">
        <f t="shared" si="4"/>
        <v>0.05932625894155124</v>
      </c>
      <c r="M30" s="6"/>
      <c r="N30" s="6"/>
      <c r="O30" s="6"/>
      <c r="P30" s="6"/>
      <c r="Q30" s="6">
        <v>0.1507</v>
      </c>
      <c r="R30" s="6">
        <v>0.1568</v>
      </c>
      <c r="S30" s="6">
        <f t="shared" si="5"/>
        <v>0.15375</v>
      </c>
      <c r="T30" s="6">
        <f t="shared" si="6"/>
        <v>0.004313351365237936</v>
      </c>
      <c r="U30" s="6"/>
      <c r="V30" s="6">
        <v>0.1561</v>
      </c>
      <c r="W30" s="6">
        <v>0.0945</v>
      </c>
      <c r="X30" s="6"/>
      <c r="Y30" s="6">
        <f t="shared" si="8"/>
        <v>0.1253</v>
      </c>
      <c r="Z30" s="6">
        <f>STDEV(U30:X30)</f>
        <v>0.04355777772109134</v>
      </c>
      <c r="AA30" s="6"/>
      <c r="AB30" s="6"/>
      <c r="AC30" s="6"/>
      <c r="AD30" s="6"/>
      <c r="AE30" s="6"/>
      <c r="AF30" s="6"/>
    </row>
    <row r="31" spans="1:32" ht="15">
      <c r="A31" s="4">
        <v>27</v>
      </c>
      <c r="B31" s="7" t="s">
        <v>17</v>
      </c>
      <c r="C31" s="6">
        <v>0.4498</v>
      </c>
      <c r="D31" s="6"/>
      <c r="E31" s="6"/>
      <c r="F31" s="6"/>
      <c r="G31" s="6"/>
      <c r="H31" s="6"/>
      <c r="I31" s="6"/>
      <c r="J31" s="6">
        <v>0.4467</v>
      </c>
      <c r="K31" s="6">
        <f t="shared" si="3"/>
        <v>0.44825</v>
      </c>
      <c r="L31" s="6">
        <f t="shared" si="4"/>
        <v>0.0021920310216782916</v>
      </c>
      <c r="M31" s="6"/>
      <c r="N31" s="6"/>
      <c r="O31" s="6"/>
      <c r="P31" s="6"/>
      <c r="Q31" s="6"/>
      <c r="R31" s="6">
        <v>0.2196</v>
      </c>
      <c r="S31" s="6">
        <f t="shared" si="5"/>
        <v>0.2196</v>
      </c>
      <c r="T31" s="6"/>
      <c r="U31" s="6"/>
      <c r="V31" s="6"/>
      <c r="W31" s="6"/>
      <c r="X31" s="6">
        <v>0.3813</v>
      </c>
      <c r="Y31" s="6">
        <f t="shared" si="8"/>
        <v>0.3813</v>
      </c>
      <c r="Z31" s="6"/>
      <c r="AA31" s="6"/>
      <c r="AB31" s="6">
        <v>0.4123</v>
      </c>
      <c r="AC31" s="6"/>
      <c r="AD31" s="6">
        <v>0.3845</v>
      </c>
      <c r="AE31" s="6">
        <f>AVERAGE(AA31:AD31)</f>
        <v>0.3984</v>
      </c>
      <c r="AF31" s="6">
        <f>STDEV(AA31:AD31)</f>
        <v>0.019657568516986013</v>
      </c>
    </row>
    <row r="32" spans="1:32" ht="15">
      <c r="A32" s="4">
        <v>28</v>
      </c>
      <c r="B32" s="7" t="s">
        <v>18</v>
      </c>
      <c r="C32" s="6">
        <v>0.3419</v>
      </c>
      <c r="D32" s="6"/>
      <c r="E32" s="6">
        <v>0.3478</v>
      </c>
      <c r="F32" s="6"/>
      <c r="G32" s="6"/>
      <c r="H32" s="6"/>
      <c r="I32" s="6"/>
      <c r="J32" s="6">
        <v>0.1657</v>
      </c>
      <c r="K32" s="6">
        <f t="shared" si="3"/>
        <v>0.2851333333333333</v>
      </c>
      <c r="L32" s="6">
        <f t="shared" si="4"/>
        <v>0.10347436075344152</v>
      </c>
      <c r="M32" s="6"/>
      <c r="N32" s="6"/>
      <c r="O32" s="6"/>
      <c r="P32" s="6"/>
      <c r="Q32" s="6"/>
      <c r="R32" s="6">
        <v>0.1931</v>
      </c>
      <c r="S32" s="6">
        <f t="shared" si="5"/>
        <v>0.1931</v>
      </c>
      <c r="T32" s="6"/>
      <c r="U32" s="6"/>
      <c r="V32" s="6"/>
      <c r="W32" s="6"/>
      <c r="X32" s="6"/>
      <c r="Y32" s="6"/>
      <c r="Z32" s="6"/>
      <c r="AA32" s="6"/>
      <c r="AB32" s="6">
        <v>0.2081</v>
      </c>
      <c r="AC32" s="6"/>
      <c r="AD32" s="6">
        <v>0.187</v>
      </c>
      <c r="AE32" s="6">
        <f>AVERAGE(AA32:AD32)</f>
        <v>0.19755</v>
      </c>
      <c r="AF32" s="6">
        <f>STDEV(AA32:AD32)</f>
        <v>0.014919953083036157</v>
      </c>
    </row>
    <row r="33" spans="1:32" ht="15">
      <c r="A33" s="4">
        <v>29</v>
      </c>
      <c r="B33" s="9" t="s">
        <v>19</v>
      </c>
      <c r="C33" s="6">
        <v>0.8889</v>
      </c>
      <c r="D33" s="6">
        <v>1.0296</v>
      </c>
      <c r="E33" s="6">
        <v>0.8145</v>
      </c>
      <c r="F33" s="6">
        <v>0.9011</v>
      </c>
      <c r="G33" s="6">
        <v>1.0705</v>
      </c>
      <c r="H33" s="6">
        <v>0.7553</v>
      </c>
      <c r="I33" s="6">
        <v>0.8503</v>
      </c>
      <c r="J33" s="6">
        <v>0.7415</v>
      </c>
      <c r="K33" s="6">
        <f t="shared" si="3"/>
        <v>0.8814625</v>
      </c>
      <c r="L33" s="6">
        <f t="shared" si="4"/>
        <v>0.11897322552934779</v>
      </c>
      <c r="M33" s="6">
        <v>0.7662</v>
      </c>
      <c r="N33" s="6">
        <v>1.0606</v>
      </c>
      <c r="O33" s="6">
        <v>1.0506</v>
      </c>
      <c r="P33" s="6">
        <v>0.9071</v>
      </c>
      <c r="Q33" s="6">
        <v>1.196</v>
      </c>
      <c r="R33" s="6">
        <v>0.7226</v>
      </c>
      <c r="S33" s="6">
        <f t="shared" si="5"/>
        <v>0.9505166666666666</v>
      </c>
      <c r="T33" s="6">
        <f t="shared" si="6"/>
        <v>0.18449971725362316</v>
      </c>
      <c r="U33" s="6">
        <v>0.7647</v>
      </c>
      <c r="V33" s="6">
        <v>0.3649</v>
      </c>
      <c r="W33" s="6">
        <v>0.7533</v>
      </c>
      <c r="X33" s="6">
        <v>0.8411</v>
      </c>
      <c r="Y33" s="6">
        <f>AVERAGE(U33:X33)</f>
        <v>0.6809999999999999</v>
      </c>
      <c r="Z33" s="6">
        <f>STDEV(U33:X33)</f>
        <v>0.2143083448367486</v>
      </c>
      <c r="AA33" s="6">
        <v>0.9752</v>
      </c>
      <c r="AB33" s="6">
        <v>0.9183</v>
      </c>
      <c r="AC33" s="6">
        <v>0.9211</v>
      </c>
      <c r="AD33" s="6">
        <v>0.9873</v>
      </c>
      <c r="AE33" s="6">
        <f>AVERAGE(AA33:AD33)</f>
        <v>0.950475</v>
      </c>
      <c r="AF33" s="6">
        <f>STDEV(AA33:AD33)</f>
        <v>0.03589580987617725</v>
      </c>
    </row>
    <row r="34" spans="1:32" ht="15">
      <c r="A34" s="4">
        <v>30</v>
      </c>
      <c r="B34" s="9" t="s">
        <v>20</v>
      </c>
      <c r="C34" s="6">
        <v>16.1692</v>
      </c>
      <c r="D34" s="6">
        <v>16.0923</v>
      </c>
      <c r="E34" s="6">
        <v>17.7989</v>
      </c>
      <c r="F34" s="6">
        <v>11.8814</v>
      </c>
      <c r="G34" s="6">
        <v>19.2955</v>
      </c>
      <c r="H34" s="6">
        <v>13.2141</v>
      </c>
      <c r="I34" s="6">
        <v>15.0963</v>
      </c>
      <c r="J34" s="6">
        <v>12.8106</v>
      </c>
      <c r="K34" s="6">
        <f t="shared" si="3"/>
        <v>15.294787500000002</v>
      </c>
      <c r="L34" s="6">
        <f t="shared" si="4"/>
        <v>2.5597980625920425</v>
      </c>
      <c r="M34" s="6">
        <v>14.2793</v>
      </c>
      <c r="N34" s="6">
        <v>12.9685</v>
      </c>
      <c r="O34" s="6">
        <v>17.338</v>
      </c>
      <c r="P34" s="6">
        <v>10.6353</v>
      </c>
      <c r="Q34" s="6">
        <v>21.0704</v>
      </c>
      <c r="R34" s="6">
        <v>12.2879</v>
      </c>
      <c r="S34" s="6">
        <f t="shared" si="5"/>
        <v>14.763233333333332</v>
      </c>
      <c r="T34" s="6">
        <f t="shared" si="6"/>
        <v>3.821835754538217</v>
      </c>
      <c r="U34" s="6">
        <v>19.5387</v>
      </c>
      <c r="V34" s="6">
        <v>10.9355</v>
      </c>
      <c r="W34" s="6">
        <v>15.7726</v>
      </c>
      <c r="X34" s="6">
        <v>16.7838</v>
      </c>
      <c r="Y34" s="6">
        <f>AVERAGE(U34:X34)</f>
        <v>15.757649999999998</v>
      </c>
      <c r="Z34" s="6">
        <f>STDEV(U34:X34)</f>
        <v>3.5871379979959994</v>
      </c>
      <c r="AA34" s="6">
        <v>19.2105</v>
      </c>
      <c r="AB34" s="6">
        <v>22.1332</v>
      </c>
      <c r="AC34" s="6">
        <v>30.4859</v>
      </c>
      <c r="AD34" s="6">
        <v>25.2207</v>
      </c>
      <c r="AE34" s="6">
        <f>AVERAGE(AA34:AD34)</f>
        <v>24.262575</v>
      </c>
      <c r="AF34" s="6">
        <f>STDEV(AA34:AD34)</f>
        <v>4.8202862040720005</v>
      </c>
    </row>
    <row r="35" spans="1:32" ht="15">
      <c r="A35" s="4">
        <v>31</v>
      </c>
      <c r="B35" s="5" t="s">
        <v>21</v>
      </c>
      <c r="C35" s="6"/>
      <c r="D35" s="6"/>
      <c r="E35" s="6"/>
      <c r="F35" s="6"/>
      <c r="G35" s="6"/>
      <c r="I35" s="6"/>
      <c r="J35" s="6"/>
      <c r="K35" s="6"/>
      <c r="L35" s="6"/>
      <c r="M35" s="6"/>
      <c r="O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>
      <c r="A36" s="4">
        <v>32</v>
      </c>
      <c r="B36" s="5" t="s">
        <v>70</v>
      </c>
      <c r="C36" s="6"/>
      <c r="D36" s="6"/>
      <c r="E36" s="6"/>
      <c r="F36" s="6">
        <v>0.3404</v>
      </c>
      <c r="G36" s="6"/>
      <c r="H36" s="6">
        <v>0.8155</v>
      </c>
      <c r="I36" s="6">
        <v>0.7914</v>
      </c>
      <c r="J36" s="6">
        <v>0.3152</v>
      </c>
      <c r="K36" s="6">
        <f t="shared" si="3"/>
        <v>0.5656249999999999</v>
      </c>
      <c r="L36" s="6">
        <f t="shared" si="4"/>
        <v>0.27498536173161436</v>
      </c>
      <c r="M36" s="6"/>
      <c r="N36" s="6">
        <v>0.9932</v>
      </c>
      <c r="O36" s="6"/>
      <c r="P36" s="6">
        <v>0.6757</v>
      </c>
      <c r="Q36" s="6">
        <v>0.1329</v>
      </c>
      <c r="R36" s="6"/>
      <c r="S36" s="6">
        <f t="shared" si="5"/>
        <v>0.6005999999999999</v>
      </c>
      <c r="T36" s="6">
        <f t="shared" si="6"/>
        <v>0.4350391131840906</v>
      </c>
      <c r="U36" s="6">
        <v>0.6962</v>
      </c>
      <c r="V36" s="6"/>
      <c r="W36" s="6">
        <v>0.2626</v>
      </c>
      <c r="X36" s="6"/>
      <c r="Y36" s="6">
        <f aca="true" t="shared" si="9" ref="Y36:Y43">AVERAGE(U36:X36)</f>
        <v>0.47940000000000005</v>
      </c>
      <c r="Z36" s="6">
        <f aca="true" t="shared" si="10" ref="Z36:Z43">STDEV(U36:X36)</f>
        <v>0.306601500322487</v>
      </c>
      <c r="AA36" s="6"/>
      <c r="AB36" s="6"/>
      <c r="AC36" s="6"/>
      <c r="AD36" s="6"/>
      <c r="AE36" s="6"/>
      <c r="AF36" s="6"/>
    </row>
    <row r="37" spans="1:32" ht="15">
      <c r="A37" s="4"/>
      <c r="B37" s="19" t="s">
        <v>44</v>
      </c>
      <c r="C37" s="6">
        <f aca="true" t="shared" si="11" ref="C37:J37">SUM(C25,C27,C34)</f>
        <v>34.5296</v>
      </c>
      <c r="D37" s="6">
        <f t="shared" si="11"/>
        <v>36.3049</v>
      </c>
      <c r="E37" s="6">
        <f t="shared" si="11"/>
        <v>35.9347</v>
      </c>
      <c r="F37" s="6">
        <f t="shared" si="11"/>
        <v>30.06</v>
      </c>
      <c r="G37" s="6">
        <f t="shared" si="11"/>
        <v>33.4996</v>
      </c>
      <c r="H37" s="6">
        <f t="shared" si="11"/>
        <v>23.627499999999998</v>
      </c>
      <c r="I37" s="6">
        <f t="shared" si="11"/>
        <v>29.32</v>
      </c>
      <c r="J37" s="6">
        <f t="shared" si="11"/>
        <v>30.0454</v>
      </c>
      <c r="K37" s="6">
        <f t="shared" si="3"/>
        <v>31.6652125</v>
      </c>
      <c r="L37" s="6">
        <f t="shared" si="4"/>
        <v>4.253238437922543</v>
      </c>
      <c r="M37" s="6">
        <f aca="true" t="shared" si="12" ref="M37:R37">SUM(M25,M27,M34)</f>
        <v>31.392699999999998</v>
      </c>
      <c r="N37" s="6">
        <f t="shared" si="12"/>
        <v>32.775600000000004</v>
      </c>
      <c r="O37" s="6">
        <f t="shared" si="12"/>
        <v>39.4499</v>
      </c>
      <c r="P37" s="6">
        <f t="shared" si="12"/>
        <v>31.2042</v>
      </c>
      <c r="Q37" s="6">
        <f t="shared" si="12"/>
        <v>39.266</v>
      </c>
      <c r="R37" s="6">
        <f t="shared" si="12"/>
        <v>40.0822</v>
      </c>
      <c r="S37" s="6">
        <f t="shared" si="5"/>
        <v>35.695100000000004</v>
      </c>
      <c r="T37" s="6">
        <f t="shared" si="6"/>
        <v>4.319694551238537</v>
      </c>
      <c r="U37" s="6">
        <f>SUM(U25,U27,U34)</f>
        <v>35.8341</v>
      </c>
      <c r="V37" s="6">
        <f>SUM(V25,V27,V34)</f>
        <v>31.174100000000003</v>
      </c>
      <c r="W37" s="6">
        <f>SUM(W25,W27,W34)</f>
        <v>36.3255</v>
      </c>
      <c r="X37" s="6">
        <f>SUM(X25,X27,X34)</f>
        <v>37.6019</v>
      </c>
      <c r="Y37" s="6">
        <f t="shared" si="9"/>
        <v>35.2339</v>
      </c>
      <c r="Z37" s="6">
        <f t="shared" si="10"/>
        <v>2.8072068347974155</v>
      </c>
      <c r="AA37" s="6">
        <f>SUM(AA25,AA27,AA34)</f>
        <v>37.9116</v>
      </c>
      <c r="AB37" s="6">
        <f>SUM(AB25,AB27,AB34)</f>
        <v>42.1949</v>
      </c>
      <c r="AC37" s="6">
        <f>SUM(AC25,AC27,AC34)</f>
        <v>44.0516</v>
      </c>
      <c r="AD37" s="6">
        <f>SUM(AD25,AD27,AD34)</f>
        <v>43.6846</v>
      </c>
      <c r="AE37" s="6">
        <f aca="true" t="shared" si="13" ref="AE37:AE43">AVERAGE(AA37:AD37)</f>
        <v>41.960674999999995</v>
      </c>
      <c r="AF37" s="6">
        <f aca="true" t="shared" si="14" ref="AF37:AF43">STDEV(AA37:AD37)</f>
        <v>2.816247767716234</v>
      </c>
    </row>
    <row r="38" spans="2:32" ht="15">
      <c r="B38" s="20" t="s">
        <v>45</v>
      </c>
      <c r="C38" s="6">
        <f aca="true" t="shared" si="15" ref="C38:J38">SUM(C5:C7,C10,C12,C20,C24,C28,C32,C35)</f>
        <v>30.411999999999995</v>
      </c>
      <c r="D38" s="6">
        <f t="shared" si="15"/>
        <v>30.955399999999997</v>
      </c>
      <c r="E38" s="6">
        <f t="shared" si="15"/>
        <v>31.569300000000002</v>
      </c>
      <c r="F38" s="6">
        <f t="shared" si="15"/>
        <v>34.0075</v>
      </c>
      <c r="G38" s="6">
        <f t="shared" si="15"/>
        <v>37.921</v>
      </c>
      <c r="H38" s="6">
        <f t="shared" si="15"/>
        <v>40.918099999999995</v>
      </c>
      <c r="I38" s="6">
        <f t="shared" si="15"/>
        <v>37.2562</v>
      </c>
      <c r="J38" s="6">
        <f t="shared" si="15"/>
        <v>35.412800000000004</v>
      </c>
      <c r="K38" s="6">
        <f t="shared" si="3"/>
        <v>34.806537500000005</v>
      </c>
      <c r="L38" s="6">
        <f t="shared" si="4"/>
        <v>3.754632583865029</v>
      </c>
      <c r="M38" s="6">
        <f aca="true" t="shared" si="16" ref="M38:R38">SUM(M5:M7,M10,M12,M20,M24,M28,M32,M35)</f>
        <v>33.2516</v>
      </c>
      <c r="N38" s="6">
        <f t="shared" si="16"/>
        <v>33.608</v>
      </c>
      <c r="O38" s="6">
        <f t="shared" si="16"/>
        <v>32.310700000000004</v>
      </c>
      <c r="P38" s="6">
        <f t="shared" si="16"/>
        <v>33.5831</v>
      </c>
      <c r="Q38" s="6">
        <f t="shared" si="16"/>
        <v>36.677699999999994</v>
      </c>
      <c r="R38" s="6">
        <f t="shared" si="16"/>
        <v>30.746000000000002</v>
      </c>
      <c r="S38" s="6">
        <f t="shared" si="5"/>
        <v>33.36285</v>
      </c>
      <c r="T38" s="6">
        <f t="shared" si="6"/>
        <v>1.9526463691616023</v>
      </c>
      <c r="U38" s="6">
        <f>SUM(U5:U7,U10,U12,U20,U24,U28,U32,U35)</f>
        <v>30.572999999999997</v>
      </c>
      <c r="V38" s="6">
        <f>SUM(V5:V7,V10,V12,V20,V24,V28,V32,V35)</f>
        <v>31.935299999999998</v>
      </c>
      <c r="W38" s="6">
        <f>SUM(W5:W7,W10,W12,W20,W24,W28,W32,W35)</f>
        <v>28.592000000000002</v>
      </c>
      <c r="X38" s="6">
        <f>SUM(X5:X7,X10,X12,X20,X24,X28,X32,X35)</f>
        <v>28.801800000000004</v>
      </c>
      <c r="Y38" s="6">
        <f t="shared" si="9"/>
        <v>29.975524999999998</v>
      </c>
      <c r="Z38" s="6">
        <f t="shared" si="10"/>
        <v>1.5800280828200464</v>
      </c>
      <c r="AA38" s="6">
        <f>SUM(AA5:AA7,AA10,AA12,AA20,AA24,AA28,AA32,AA35)</f>
        <v>33.1974</v>
      </c>
      <c r="AB38" s="6">
        <f>SUM(AB5:AB7,AB10,AB12,AB20,AB24,AB28,AB32,AB35)</f>
        <v>30.4146</v>
      </c>
      <c r="AC38" s="6">
        <f>SUM(AC5:AC7,AC10,AC12,AC20,AC24,AC28,AC32,AC35)</f>
        <v>32.7009</v>
      </c>
      <c r="AD38" s="6">
        <f>SUM(AD5:AD7,AD10,AD12,AD20,AD24,AD28,AD32,AD35)</f>
        <v>29.3435</v>
      </c>
      <c r="AE38" s="6">
        <f t="shared" si="13"/>
        <v>31.414099999999998</v>
      </c>
      <c r="AF38" s="6">
        <f t="shared" si="14"/>
        <v>1.836881210094981</v>
      </c>
    </row>
    <row r="39" spans="2:32" ht="15">
      <c r="B39" s="20" t="s">
        <v>46</v>
      </c>
      <c r="C39" s="6">
        <f aca="true" t="shared" si="17" ref="C39:J39">SUM(C8,C11,C13:C14,C21,C29,C30,C36)</f>
        <v>27.3829</v>
      </c>
      <c r="D39" s="6">
        <f t="shared" si="17"/>
        <v>25.148699999999998</v>
      </c>
      <c r="E39" s="6">
        <f t="shared" si="17"/>
        <v>25.708399999999997</v>
      </c>
      <c r="F39" s="6">
        <f t="shared" si="17"/>
        <v>28.271099999999997</v>
      </c>
      <c r="G39" s="6">
        <f t="shared" si="17"/>
        <v>22.7966</v>
      </c>
      <c r="H39" s="6">
        <f t="shared" si="17"/>
        <v>30.0599</v>
      </c>
      <c r="I39" s="6">
        <f t="shared" si="17"/>
        <v>26.7336</v>
      </c>
      <c r="J39" s="6">
        <f t="shared" si="17"/>
        <v>26.4463</v>
      </c>
      <c r="K39" s="6">
        <f t="shared" si="3"/>
        <v>26.5684375</v>
      </c>
      <c r="L39" s="6">
        <f t="shared" si="4"/>
        <v>2.1638917506180513</v>
      </c>
      <c r="M39" s="6">
        <f aca="true" t="shared" si="18" ref="M39:R39">SUM(M8,M11,M13:M14,M21,M29,M30,M36)</f>
        <v>30.2215</v>
      </c>
      <c r="N39" s="6">
        <f t="shared" si="18"/>
        <v>28.545900000000003</v>
      </c>
      <c r="O39" s="6">
        <f t="shared" si="18"/>
        <v>23.2188</v>
      </c>
      <c r="P39" s="6">
        <f t="shared" si="18"/>
        <v>29.4833</v>
      </c>
      <c r="Q39" s="6">
        <f t="shared" si="18"/>
        <v>19.725099999999998</v>
      </c>
      <c r="R39" s="6">
        <f t="shared" si="18"/>
        <v>24.212200000000003</v>
      </c>
      <c r="S39" s="6">
        <f t="shared" si="5"/>
        <v>25.90113333333333</v>
      </c>
      <c r="T39" s="6">
        <f t="shared" si="6"/>
        <v>4.163726036456634</v>
      </c>
      <c r="U39" s="6">
        <f>SUM(U8,U11,U13:U14,U21,U29,U30,U36)</f>
        <v>28.399400000000004</v>
      </c>
      <c r="V39" s="6">
        <f>SUM(V8,V11,V13:V14,V21,V29,V30,V36)</f>
        <v>33.147800000000004</v>
      </c>
      <c r="W39" s="6">
        <f>SUM(W8,W11,W13:W14,W21,W29,W30,W36)</f>
        <v>29.982</v>
      </c>
      <c r="X39" s="6">
        <f>SUM(X8,X11,X13:X14,X21,X29,X30,X36)</f>
        <v>27.822100000000002</v>
      </c>
      <c r="Y39" s="6">
        <f t="shared" si="9"/>
        <v>29.837825000000002</v>
      </c>
      <c r="Z39" s="6">
        <f t="shared" si="10"/>
        <v>2.3880909172740195</v>
      </c>
      <c r="AA39" s="6">
        <f>SUM(AA8,AA11,AA13:AA14,AA21,AA29,AA30,AA36)</f>
        <v>22.399600000000003</v>
      </c>
      <c r="AB39" s="6">
        <f>SUM(AB8,AB11,AB13:AB14,AB21,AB29,AB30,AB36)</f>
        <v>21.3032</v>
      </c>
      <c r="AC39" s="6">
        <f>SUM(AC8,AC11,AC13:AC14,AC21,AC29,AC30,AC36)</f>
        <v>18.2078</v>
      </c>
      <c r="AD39" s="6">
        <f>SUM(AD8,AD11,AD13:AD14,AD21,AD29,AD30,AD36)</f>
        <v>20.3001</v>
      </c>
      <c r="AE39" s="6">
        <f t="shared" si="13"/>
        <v>20.552675</v>
      </c>
      <c r="AF39" s="6">
        <f t="shared" si="14"/>
        <v>1.7829425703501143</v>
      </c>
    </row>
    <row r="40" spans="2:32" ht="15">
      <c r="B40" s="20" t="s">
        <v>47</v>
      </c>
      <c r="C40" s="6">
        <f aca="true" t="shared" si="19" ref="C40:J40">SUM(C15,C17,C18,C19,C22,C23,C25,C26,C27,C31,C33,C34)</f>
        <v>41.3395</v>
      </c>
      <c r="D40" s="6">
        <f t="shared" si="19"/>
        <v>43.061400000000006</v>
      </c>
      <c r="E40" s="6">
        <f t="shared" si="19"/>
        <v>42.389799999999994</v>
      </c>
      <c r="F40" s="6">
        <f t="shared" si="19"/>
        <v>36.805499999999995</v>
      </c>
      <c r="G40" s="6">
        <f t="shared" si="19"/>
        <v>38.7673</v>
      </c>
      <c r="H40" s="6">
        <f t="shared" si="19"/>
        <v>28.5933</v>
      </c>
      <c r="I40" s="6">
        <f t="shared" si="19"/>
        <v>35.281000000000006</v>
      </c>
      <c r="J40" s="6">
        <f t="shared" si="19"/>
        <v>37.4543</v>
      </c>
      <c r="K40" s="6">
        <f t="shared" si="3"/>
        <v>37.9615125</v>
      </c>
      <c r="L40" s="6">
        <f t="shared" si="4"/>
        <v>4.693777915933774</v>
      </c>
      <c r="M40" s="6">
        <f aca="true" t="shared" si="20" ref="M40:R40">SUM(M15,M17,M18,M19,M22,M23,M25,M26,M27,M31,M33,M34)</f>
        <v>35.639700000000005</v>
      </c>
      <c r="N40" s="6">
        <f t="shared" si="20"/>
        <v>36.451800000000006</v>
      </c>
      <c r="O40" s="6">
        <f t="shared" si="20"/>
        <v>43.260000000000005</v>
      </c>
      <c r="P40" s="6">
        <f t="shared" si="20"/>
        <v>35.4876</v>
      </c>
      <c r="Q40" s="6">
        <f t="shared" si="20"/>
        <v>42.6816</v>
      </c>
      <c r="R40" s="6">
        <f t="shared" si="20"/>
        <v>43.9218</v>
      </c>
      <c r="S40" s="6">
        <f t="shared" si="5"/>
        <v>39.573750000000004</v>
      </c>
      <c r="T40" s="6">
        <f t="shared" si="6"/>
        <v>4.100552463144448</v>
      </c>
      <c r="U40" s="6">
        <f>SUM(U15,U17,U18,U19,U22,U23,U25,U26,U27,U31,U33,U34)</f>
        <v>40.178799999999995</v>
      </c>
      <c r="V40" s="6">
        <f>SUM(V15,V17,V18,V19,V22,V23,V25,V26,V27,V31,V33,V34)</f>
        <v>34.916999999999994</v>
      </c>
      <c r="W40" s="6">
        <f>SUM(W15,W17,W18,W19,W22,W23,W25,W26,W27,W31,W33,W34)</f>
        <v>40.4451</v>
      </c>
      <c r="X40" s="6">
        <f>SUM(X15,X17,X18,X19,X22,X23,X25,X26,X27,X31,X33,X34)</f>
        <v>42.2893</v>
      </c>
      <c r="Y40" s="6">
        <f t="shared" si="9"/>
        <v>39.45755</v>
      </c>
      <c r="Z40" s="6">
        <f t="shared" si="10"/>
        <v>3.1691670267332617</v>
      </c>
      <c r="AA40" s="6">
        <f>SUM(AA15,AA17,AA18,AA19,AA22,AA23,AA25,AA26,AA27,AA31,AA33,AA34)</f>
        <v>43.8779</v>
      </c>
      <c r="AB40" s="6">
        <f>SUM(AB15,AB17,AB18,AB19,AB22,AB23,AB25,AB26,AB27,AB31,AB33,AB34)</f>
        <v>46.811499999999995</v>
      </c>
      <c r="AC40" s="6">
        <f>SUM(AC15,AC17,AC18,AC19,AC22,AC23,AC25,AC26,AC27,AC31,AC33,AC34)</f>
        <v>48.825199999999995</v>
      </c>
      <c r="AD40" s="6">
        <f>SUM(AD15,AD17,AD18,AD19,AD22,AD23,AD25,AD26,AD27,AD31,AD33,AD34)</f>
        <v>49.8954</v>
      </c>
      <c r="AE40" s="6">
        <f t="shared" si="13"/>
        <v>47.35249999999999</v>
      </c>
      <c r="AF40" s="6">
        <f t="shared" si="14"/>
        <v>2.645796153649535</v>
      </c>
    </row>
    <row r="41" spans="2:32" ht="15">
      <c r="B41" s="21" t="s">
        <v>48</v>
      </c>
      <c r="C41" s="6">
        <f>C8/C7</f>
        <v>0.35944081087559493</v>
      </c>
      <c r="D41" s="6">
        <f aca="true" t="shared" si="21" ref="D41:X41">D8/D7</f>
        <v>0.24901496238175302</v>
      </c>
      <c r="E41" s="6">
        <f t="shared" si="21"/>
        <v>0.3335831174794036</v>
      </c>
      <c r="F41" s="6">
        <f>F8/F7</f>
        <v>0.3120274405674996</v>
      </c>
      <c r="G41" s="6">
        <f>G8/G7</f>
        <v>0.17987113041042163</v>
      </c>
      <c r="H41" s="6">
        <f>H8/H7</f>
        <v>0.21226618173406245</v>
      </c>
      <c r="I41" s="6">
        <f>I8/I7</f>
        <v>0.23114865986607883</v>
      </c>
      <c r="J41" s="6">
        <f>J8/J7</f>
        <v>0.22224313713438387</v>
      </c>
      <c r="K41" s="6">
        <f t="shared" si="3"/>
        <v>0.26244943005614974</v>
      </c>
      <c r="L41" s="6">
        <f t="shared" si="4"/>
        <v>0.06440897417195855</v>
      </c>
      <c r="M41" s="6">
        <f>M8/M7</f>
        <v>0.3304428936640641</v>
      </c>
      <c r="N41" s="6">
        <f>N8/N7</f>
        <v>0.4718723094798258</v>
      </c>
      <c r="O41" s="6">
        <f t="shared" si="21"/>
        <v>0.3341779927820011</v>
      </c>
      <c r="P41" s="6">
        <f t="shared" si="21"/>
        <v>0.4034686107165358</v>
      </c>
      <c r="Q41" s="6">
        <f t="shared" si="21"/>
        <v>0.21288911154440834</v>
      </c>
      <c r="R41" s="6">
        <f t="shared" si="21"/>
        <v>0.3800196373308145</v>
      </c>
      <c r="S41" s="6">
        <f t="shared" si="5"/>
        <v>0.3554784259196082</v>
      </c>
      <c r="T41" s="6">
        <f t="shared" si="6"/>
        <v>0.08702305892780392</v>
      </c>
      <c r="U41" s="6">
        <f t="shared" si="21"/>
        <v>0.38273656156567726</v>
      </c>
      <c r="V41" s="6">
        <f t="shared" si="21"/>
        <v>0.4974350633101446</v>
      </c>
      <c r="W41" s="6">
        <f t="shared" si="21"/>
        <v>0.4384200553855123</v>
      </c>
      <c r="X41" s="6">
        <f t="shared" si="21"/>
        <v>0.391118955106806</v>
      </c>
      <c r="Y41" s="14">
        <f t="shared" si="9"/>
        <v>0.427427658842035</v>
      </c>
      <c r="Z41" s="14">
        <f t="shared" si="10"/>
        <v>0.05271775666960853</v>
      </c>
      <c r="AA41" s="6">
        <f>AA8/AA7</f>
        <v>0.19787486083983408</v>
      </c>
      <c r="AB41" s="6">
        <f>AB8/AB7</f>
        <v>0.19843719191763326</v>
      </c>
      <c r="AC41" s="6">
        <f>AC8/AC7</f>
        <v>0.11308269699958999</v>
      </c>
      <c r="AD41" s="6">
        <f>AD8/AD7</f>
        <v>0.1665136652153386</v>
      </c>
      <c r="AE41" s="14">
        <f t="shared" si="13"/>
        <v>0.168977103743099</v>
      </c>
      <c r="AF41" s="14">
        <f t="shared" si="14"/>
        <v>0.04013822116579207</v>
      </c>
    </row>
    <row r="42" spans="2:32" ht="15">
      <c r="B42" s="21" t="s">
        <v>49</v>
      </c>
      <c r="C42" s="6">
        <f>C27/C34</f>
        <v>1.0688036513865868</v>
      </c>
      <c r="D42" s="6">
        <f aca="true" t="shared" si="22" ref="D42:X42">D27/D34</f>
        <v>1.1788495118783517</v>
      </c>
      <c r="E42" s="6">
        <f t="shared" si="22"/>
        <v>0.9363106708841556</v>
      </c>
      <c r="F42" s="6">
        <f t="shared" si="22"/>
        <v>1.4304122409817026</v>
      </c>
      <c r="G42" s="6">
        <f>G27/G34</f>
        <v>0.6554844393770568</v>
      </c>
      <c r="H42" s="6">
        <f>H27/H34</f>
        <v>0.7222133932693108</v>
      </c>
      <c r="I42" s="6">
        <f>I27/I34</f>
        <v>0.8694514549922829</v>
      </c>
      <c r="J42" s="6">
        <f>J27/J34</f>
        <v>1.230613710520975</v>
      </c>
      <c r="K42" s="6">
        <f t="shared" si="3"/>
        <v>1.0115173841613028</v>
      </c>
      <c r="L42" s="6">
        <f t="shared" si="4"/>
        <v>0.2648592331096958</v>
      </c>
      <c r="M42" s="6">
        <f>M27/M34</f>
        <v>1.1454763188671715</v>
      </c>
      <c r="N42" s="6">
        <f>N27/N34</f>
        <v>1.4531595789798357</v>
      </c>
      <c r="O42" s="6">
        <f t="shared" si="22"/>
        <v>1.2085823047641018</v>
      </c>
      <c r="P42" s="6">
        <f t="shared" si="22"/>
        <v>1.8640470884695306</v>
      </c>
      <c r="Q42" s="6">
        <f t="shared" si="22"/>
        <v>0.8019971144354164</v>
      </c>
      <c r="R42" s="6">
        <f t="shared" si="22"/>
        <v>2.198308905508671</v>
      </c>
      <c r="S42" s="6">
        <f t="shared" si="5"/>
        <v>1.445261885170788</v>
      </c>
      <c r="T42" s="6">
        <f t="shared" si="6"/>
        <v>0.5103335007079056</v>
      </c>
      <c r="U42" s="6">
        <f t="shared" si="22"/>
        <v>0.7865108732924914</v>
      </c>
      <c r="V42" s="6">
        <f t="shared" si="22"/>
        <v>1.796131864112295</v>
      </c>
      <c r="W42" s="6">
        <f t="shared" si="22"/>
        <v>1.2387621571586167</v>
      </c>
      <c r="X42" s="6">
        <f t="shared" si="22"/>
        <v>1.1820922556274502</v>
      </c>
      <c r="Y42" s="14">
        <f t="shared" si="9"/>
        <v>1.2508742875477132</v>
      </c>
      <c r="Z42" s="14">
        <f t="shared" si="10"/>
        <v>0.41545833201316806</v>
      </c>
      <c r="AA42" s="6">
        <f>AA27/AA34</f>
        <v>0.913172483797923</v>
      </c>
      <c r="AB42" s="6">
        <f>AB27/AB34</f>
        <v>0.8615021777239622</v>
      </c>
      <c r="AC42" s="6">
        <f>AC27/AC34</f>
        <v>0.40111658176402865</v>
      </c>
      <c r="AD42" s="6">
        <f>AD27/AD34</f>
        <v>0.6858493221837617</v>
      </c>
      <c r="AE42" s="14">
        <f t="shared" si="13"/>
        <v>0.7154101413674189</v>
      </c>
      <c r="AF42" s="14">
        <f t="shared" si="14"/>
        <v>0.23101739531139232</v>
      </c>
    </row>
    <row r="43" spans="2:32" ht="15">
      <c r="B43" s="21" t="s">
        <v>50</v>
      </c>
      <c r="C43" s="6">
        <f>C13/C14</f>
        <v>2.055180754766899</v>
      </c>
      <c r="D43" s="6">
        <f aca="true" t="shared" si="23" ref="D43:X43">D13/D14</f>
        <v>2.46947636336415</v>
      </c>
      <c r="E43" s="6">
        <f t="shared" si="23"/>
        <v>1.9183244821638976</v>
      </c>
      <c r="F43" s="6">
        <f t="shared" si="23"/>
        <v>2.451638079680552</v>
      </c>
      <c r="G43" s="6">
        <f>G13/G14</f>
        <v>1.86330248146283</v>
      </c>
      <c r="H43" s="6">
        <f>H13/H14</f>
        <v>2.5363650128703377</v>
      </c>
      <c r="I43" s="6">
        <f>I13/I14</f>
        <v>2.4840937306021105</v>
      </c>
      <c r="J43" s="6">
        <f>J13/J14</f>
        <v>2.324365500430169</v>
      </c>
      <c r="K43" s="6">
        <f t="shared" si="3"/>
        <v>2.262843300667618</v>
      </c>
      <c r="L43" s="6">
        <f t="shared" si="4"/>
        <v>0.2744712754999606</v>
      </c>
      <c r="M43" s="6">
        <f>M13/M14</f>
        <v>2.532987334375913</v>
      </c>
      <c r="N43" s="6">
        <f>N13/N14</f>
        <v>1.7607533770179742</v>
      </c>
      <c r="O43" s="6">
        <f t="shared" si="23"/>
        <v>1.4860479063040182</v>
      </c>
      <c r="P43" s="6">
        <f t="shared" si="23"/>
        <v>2.656017191977077</v>
      </c>
      <c r="Q43" s="6">
        <f t="shared" si="23"/>
        <v>1.655103769589157</v>
      </c>
      <c r="R43" s="6">
        <f t="shared" si="23"/>
        <v>1.6614661544162102</v>
      </c>
      <c r="S43" s="6">
        <f t="shared" si="5"/>
        <v>1.958729288946725</v>
      </c>
      <c r="T43" s="6">
        <f t="shared" si="6"/>
        <v>0.5018283971258942</v>
      </c>
      <c r="U43" s="6">
        <f t="shared" si="23"/>
        <v>2.298465212116544</v>
      </c>
      <c r="V43" s="6">
        <f t="shared" si="23"/>
        <v>1.8787310472178542</v>
      </c>
      <c r="W43" s="6">
        <f t="shared" si="23"/>
        <v>2.2296300136519953</v>
      </c>
      <c r="X43" s="6">
        <f t="shared" si="23"/>
        <v>2.0435329642677402</v>
      </c>
      <c r="Y43" s="14">
        <f t="shared" si="9"/>
        <v>2.1125898093135334</v>
      </c>
      <c r="Z43" s="14">
        <f t="shared" si="10"/>
        <v>0.1894789726727591</v>
      </c>
      <c r="AA43" s="6">
        <f>AA13/AA14</f>
        <v>2.283854583266677</v>
      </c>
      <c r="AB43" s="6">
        <f>AB13/AB14</f>
        <v>1.9367095439417108</v>
      </c>
      <c r="AC43" s="6">
        <f>AC13/AC14</f>
        <v>2.131451001382756</v>
      </c>
      <c r="AD43" s="6">
        <f>AD13/AD14</f>
        <v>2.1209931479877135</v>
      </c>
      <c r="AE43" s="14">
        <f t="shared" si="13"/>
        <v>2.118252069144714</v>
      </c>
      <c r="AF43" s="14">
        <f t="shared" si="14"/>
        <v>0.14208402029086636</v>
      </c>
    </row>
    <row r="44" spans="11:32" ht="15">
      <c r="K44" s="6"/>
      <c r="L44" s="6"/>
      <c r="S44" s="6"/>
      <c r="T44" s="6"/>
      <c r="Y44" s="14"/>
      <c r="Z44" s="14"/>
      <c r="AE44" s="14"/>
      <c r="AF44" s="14"/>
    </row>
    <row r="45" spans="2:32" ht="15">
      <c r="B45" s="1" t="s">
        <v>61</v>
      </c>
      <c r="C45" s="6">
        <f>SUM(C8,C27)</f>
        <v>25.6791</v>
      </c>
      <c r="D45" s="6">
        <f aca="true" t="shared" si="24" ref="D45:X45">SUM(D8,D27)</f>
        <v>24.8353</v>
      </c>
      <c r="E45" s="6">
        <f t="shared" si="24"/>
        <v>24.3666</v>
      </c>
      <c r="F45" s="6">
        <f t="shared" si="24"/>
        <v>25.0096</v>
      </c>
      <c r="G45" s="6">
        <f>SUM(G8,G27)</f>
        <v>17.7843</v>
      </c>
      <c r="H45" s="6">
        <f>SUM(H8,H27)</f>
        <v>16.150100000000002</v>
      </c>
      <c r="I45" s="6">
        <f>SUM(I8,I27)</f>
        <v>19.390900000000002</v>
      </c>
      <c r="J45" s="6">
        <f>SUM(J8,J27)</f>
        <v>21.5502</v>
      </c>
      <c r="K45" s="6">
        <f>AVERAGE(C45:J45)</f>
        <v>21.845762500000003</v>
      </c>
      <c r="L45" s="6">
        <f t="shared" si="4"/>
        <v>3.684834873577851</v>
      </c>
      <c r="M45" s="6">
        <f>SUM(M8,M27)</f>
        <v>24.9651</v>
      </c>
      <c r="N45" s="6">
        <f>SUM(N8,N27)</f>
        <v>30.135600000000004</v>
      </c>
      <c r="O45" s="6">
        <f t="shared" si="24"/>
        <v>29.2232</v>
      </c>
      <c r="P45" s="6">
        <f t="shared" si="24"/>
        <v>30.1353</v>
      </c>
      <c r="Q45" s="6">
        <f t="shared" si="24"/>
        <v>22.8052</v>
      </c>
      <c r="R45" s="6">
        <f t="shared" si="24"/>
        <v>36.1854</v>
      </c>
      <c r="S45" s="6">
        <f t="shared" si="5"/>
        <v>28.908300000000008</v>
      </c>
      <c r="T45" s="6">
        <f t="shared" si="6"/>
        <v>4.666128942924708</v>
      </c>
      <c r="U45" s="6">
        <f t="shared" si="24"/>
        <v>24.4435</v>
      </c>
      <c r="V45" s="6">
        <f t="shared" si="24"/>
        <v>31.5687</v>
      </c>
      <c r="W45" s="6">
        <f t="shared" si="24"/>
        <v>29.164099999999998</v>
      </c>
      <c r="X45" s="6">
        <f t="shared" si="24"/>
        <v>28.4163</v>
      </c>
      <c r="Y45" s="6">
        <f>AVERAGE(U45:X45)</f>
        <v>28.39815</v>
      </c>
      <c r="Z45" s="6">
        <f>STDEV(U45:X45)</f>
        <v>2.959653850818819</v>
      </c>
      <c r="AA45" s="6">
        <f>SUM(AA8,AA27)</f>
        <v>22.537</v>
      </c>
      <c r="AB45" s="6">
        <f>SUM(AB8,AB27)</f>
        <v>23.6973</v>
      </c>
      <c r="AC45" s="6">
        <f>SUM(AC8,AC27)</f>
        <v>15.014000000000001</v>
      </c>
      <c r="AD45" s="6">
        <f>SUM(AD8,AD27)</f>
        <v>21.1067</v>
      </c>
      <c r="AE45" s="6">
        <f>AVERAGE(AA45:AD45)</f>
        <v>20.58875</v>
      </c>
      <c r="AF45" s="6">
        <f>STDEV(AA45:AD45)</f>
        <v>3.864577205421901</v>
      </c>
    </row>
    <row r="46" spans="2:32" ht="15">
      <c r="B46" s="1" t="s">
        <v>62</v>
      </c>
      <c r="C46" s="6">
        <f>SUM(C19,C34)</f>
        <v>18.5453</v>
      </c>
      <c r="D46" s="6">
        <f aca="true" t="shared" si="25" ref="D46:X46">SUM(D19,D34)</f>
        <v>18.253100000000003</v>
      </c>
      <c r="E46" s="6">
        <f t="shared" si="25"/>
        <v>19.9063</v>
      </c>
      <c r="F46" s="6">
        <f t="shared" si="25"/>
        <v>14.073599999999999</v>
      </c>
      <c r="G46" s="6">
        <f>SUM(G19,G34)</f>
        <v>20.714100000000002</v>
      </c>
      <c r="H46" s="6">
        <f>SUM(H19,H34)</f>
        <v>14.5324</v>
      </c>
      <c r="I46" s="6">
        <f>SUM(I19,I34)</f>
        <v>16.7267</v>
      </c>
      <c r="J46" s="6">
        <f>SUM(J19,J34)</f>
        <v>15.5402</v>
      </c>
      <c r="K46" s="6">
        <f t="shared" si="3"/>
        <v>17.2864625</v>
      </c>
      <c r="L46" s="6">
        <f t="shared" si="4"/>
        <v>2.4611675434566336</v>
      </c>
      <c r="M46" s="6">
        <f>SUM(M19,M34)</f>
        <v>15.5246</v>
      </c>
      <c r="N46" s="6">
        <f>SUM(N19,N34)</f>
        <v>13.729600000000001</v>
      </c>
      <c r="O46" s="6">
        <f t="shared" si="25"/>
        <v>18.6427</v>
      </c>
      <c r="P46" s="6">
        <f t="shared" si="25"/>
        <v>12.028</v>
      </c>
      <c r="Q46" s="6">
        <f t="shared" si="25"/>
        <v>21.7684</v>
      </c>
      <c r="R46" s="6">
        <f t="shared" si="25"/>
        <v>13.8452</v>
      </c>
      <c r="S46" s="6">
        <f t="shared" si="5"/>
        <v>15.923083333333333</v>
      </c>
      <c r="T46" s="6">
        <f t="shared" si="6"/>
        <v>3.6338264451768625</v>
      </c>
      <c r="U46" s="6">
        <f t="shared" si="25"/>
        <v>20.825</v>
      </c>
      <c r="V46" s="6">
        <f t="shared" si="25"/>
        <v>12.256799999999998</v>
      </c>
      <c r="W46" s="6">
        <f t="shared" si="25"/>
        <v>17.1679</v>
      </c>
      <c r="X46" s="6">
        <f t="shared" si="25"/>
        <v>18.0686</v>
      </c>
      <c r="Y46" s="6">
        <f>AVERAGE(U46:X46)</f>
        <v>17.079575000000002</v>
      </c>
      <c r="Z46" s="6">
        <f>STDEV(U46:X46)</f>
        <v>3.571803414126617</v>
      </c>
      <c r="AA46" s="6">
        <f>SUM(AA19,AA34)</f>
        <v>20.5945</v>
      </c>
      <c r="AB46" s="6">
        <f>SUM(AB19,AB34)</f>
        <v>23.333499999999997</v>
      </c>
      <c r="AC46" s="6">
        <f>SUM(AC19,AC34)</f>
        <v>31.5472</v>
      </c>
      <c r="AD46" s="6">
        <f>SUM(AD19,AD34)</f>
        <v>26.4753</v>
      </c>
      <c r="AE46" s="6">
        <f>AVERAGE(AA46:AD46)</f>
        <v>25.487625</v>
      </c>
      <c r="AF46" s="6">
        <f>STDEV(AA46:AD46)</f>
        <v>4.700243889682729</v>
      </c>
    </row>
    <row r="47" spans="2:32" ht="15">
      <c r="B47" s="1" t="s">
        <v>63</v>
      </c>
      <c r="C47" s="6">
        <f>SUM(C6,C10,C11,C14)</f>
        <v>8.2782</v>
      </c>
      <c r="D47" s="6">
        <f aca="true" t="shared" si="26" ref="D47:X47">SUM(D6,D10,D11,D14)</f>
        <v>7.1377</v>
      </c>
      <c r="E47" s="6">
        <f t="shared" si="26"/>
        <v>8.1928</v>
      </c>
      <c r="F47" s="6">
        <f t="shared" si="26"/>
        <v>7.849600000000001</v>
      </c>
      <c r="G47" s="6">
        <f>SUM(G6,G10,G11,G14)</f>
        <v>8.8143</v>
      </c>
      <c r="H47" s="6">
        <f>SUM(H6,H10,H11,H14)</f>
        <v>8.676200000000001</v>
      </c>
      <c r="I47" s="6">
        <f>SUM(I6,I10,I11,I14)</f>
        <v>7.5207999999999995</v>
      </c>
      <c r="J47" s="6">
        <f>SUM(J6,J10,J11,J14)</f>
        <v>7.7433</v>
      </c>
      <c r="K47" s="6">
        <f t="shared" si="3"/>
        <v>8.0266125</v>
      </c>
      <c r="L47" s="6">
        <f t="shared" si="4"/>
        <v>0.5720815612118361</v>
      </c>
      <c r="M47" s="6">
        <f>SUM(M6,M10,M11,M14)</f>
        <v>7.9915</v>
      </c>
      <c r="N47" s="6">
        <f>SUM(N6,N10,N11,N14)</f>
        <v>7.7212</v>
      </c>
      <c r="O47" s="6">
        <f t="shared" si="26"/>
        <v>8.0534</v>
      </c>
      <c r="P47" s="6">
        <f t="shared" si="26"/>
        <v>6.6967</v>
      </c>
      <c r="Q47" s="6">
        <f t="shared" si="26"/>
        <v>7.3468</v>
      </c>
      <c r="R47" s="6">
        <f t="shared" si="26"/>
        <v>6.9053</v>
      </c>
      <c r="S47" s="6">
        <f t="shared" si="5"/>
        <v>7.452483333333333</v>
      </c>
      <c r="T47" s="6">
        <f t="shared" si="6"/>
        <v>0.5666807687460962</v>
      </c>
      <c r="U47" s="6">
        <f t="shared" si="26"/>
        <v>6.983</v>
      </c>
      <c r="V47" s="6">
        <f t="shared" si="26"/>
        <v>8.4914</v>
      </c>
      <c r="W47" s="6">
        <f t="shared" si="26"/>
        <v>7.311399999999999</v>
      </c>
      <c r="X47" s="6">
        <f t="shared" si="26"/>
        <v>7.4606</v>
      </c>
      <c r="Y47" s="6">
        <f>AVERAGE(U47:X47)</f>
        <v>7.561599999999999</v>
      </c>
      <c r="Z47" s="6">
        <f>STDEV(U47:X47)</f>
        <v>0.6511802208298411</v>
      </c>
      <c r="AA47" s="6">
        <f>SUM(AA6,AA10,AA11,AA14)</f>
        <v>7.3012</v>
      </c>
      <c r="AB47" s="6">
        <f>SUM(AB6,AB10,AB11,AB14)</f>
        <v>7.401300000000001</v>
      </c>
      <c r="AC47" s="6">
        <f>SUM(AC6,AC10,AC11,AC14)</f>
        <v>7.062799999999999</v>
      </c>
      <c r="AD47" s="6">
        <f>SUM(AD6,AD10,AD11,AD14)</f>
        <v>6.8749</v>
      </c>
      <c r="AE47" s="6">
        <f>AVERAGE(AA47:AD47)</f>
        <v>7.16005</v>
      </c>
      <c r="AF47" s="6">
        <f>STDEV(AA47:AD47)</f>
        <v>0.2372712723164496</v>
      </c>
    </row>
    <row r="48" spans="2:32" ht="15">
      <c r="B48" s="1" t="s">
        <v>64</v>
      </c>
      <c r="C48" s="6">
        <f>SUM(C21,C29,C30)</f>
        <v>0.6809</v>
      </c>
      <c r="D48" s="6">
        <f aca="true" t="shared" si="27" ref="D48:X48">SUM(D21,D29,D30)</f>
        <v>0.4132</v>
      </c>
      <c r="E48" s="6">
        <f t="shared" si="27"/>
        <v>0.9171</v>
      </c>
      <c r="F48" s="6">
        <f t="shared" si="27"/>
        <v>0.5297000000000001</v>
      </c>
      <c r="G48" s="6">
        <f>SUM(G21,G29,G30)</f>
        <v>0.7646</v>
      </c>
      <c r="H48" s="6">
        <f>SUM(H21,H29,H30)</f>
        <v>1.1905999999999999</v>
      </c>
      <c r="I48" s="6">
        <f>SUM(I21,I29,I30)</f>
        <v>1.3641</v>
      </c>
      <c r="J48" s="6">
        <f>SUM(J21,J29,J30)</f>
        <v>0.5079</v>
      </c>
      <c r="K48" s="6">
        <f t="shared" si="3"/>
        <v>0.7960125000000001</v>
      </c>
      <c r="L48" s="6">
        <f t="shared" si="4"/>
        <v>0.33970556342431085</v>
      </c>
      <c r="M48" s="6">
        <f>SUM(M21,M29,M30)</f>
        <v>0.697</v>
      </c>
      <c r="N48" s="6">
        <f>SUM(N21,N29,N30)</f>
        <v>0.9509</v>
      </c>
      <c r="O48" s="6">
        <f t="shared" si="27"/>
        <v>0.6812</v>
      </c>
      <c r="P48" s="6">
        <f t="shared" si="27"/>
        <v>0.39890000000000003</v>
      </c>
      <c r="Q48" s="6">
        <f t="shared" si="27"/>
        <v>0.9853000000000001</v>
      </c>
      <c r="R48" s="6">
        <f t="shared" si="27"/>
        <v>0.4684</v>
      </c>
      <c r="S48" s="6">
        <f t="shared" si="5"/>
        <v>0.6969500000000001</v>
      </c>
      <c r="T48" s="6">
        <f t="shared" si="6"/>
        <v>0.24039687809952914</v>
      </c>
      <c r="U48" s="6">
        <f t="shared" si="27"/>
        <v>1.2023000000000001</v>
      </c>
      <c r="V48" s="6">
        <f t="shared" si="27"/>
        <v>0.36219999999999997</v>
      </c>
      <c r="W48" s="6">
        <f t="shared" si="27"/>
        <v>1.1497000000000002</v>
      </c>
      <c r="X48" s="6">
        <f t="shared" si="27"/>
        <v>0.2043</v>
      </c>
      <c r="Y48" s="6">
        <f>AVERAGE(U48:X48)</f>
        <v>0.7296250000000001</v>
      </c>
      <c r="Z48" s="6">
        <f>STDEV(U48:X48)</f>
        <v>0.5198884968593428</v>
      </c>
      <c r="AA48" s="6">
        <f>SUM(AA21,AA29,AA30)</f>
        <v>0.489</v>
      </c>
      <c r="AB48" s="6">
        <f>SUM(AB21,AB29,AB30)</f>
        <v>0.1716</v>
      </c>
      <c r="AC48" s="6">
        <f>SUM(AC21,AC29,AC30)</f>
        <v>0.863</v>
      </c>
      <c r="AD48" s="6">
        <f>SUM(AD21,AD29,AD30)</f>
        <v>0.4105</v>
      </c>
      <c r="AE48" s="6">
        <f>AVERAGE(AA48:AD48)</f>
        <v>0.483525</v>
      </c>
      <c r="AF48" s="6">
        <f>STDEV(AA48:AD48)</f>
        <v>0.28674094434988995</v>
      </c>
    </row>
  </sheetData>
  <sheetProtection/>
  <mergeCells count="6">
    <mergeCell ref="AE3:AF3"/>
    <mergeCell ref="S3:T3"/>
    <mergeCell ref="K3:L3"/>
    <mergeCell ref="Y3:Z3"/>
    <mergeCell ref="A2:B2"/>
    <mergeCell ref="C3:J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50"/>
  <sheetViews>
    <sheetView tabSelected="1" zoomScale="75" zoomScaleNormal="75" zoomScalePageLayoutView="0" workbookViewId="0" topLeftCell="A28">
      <selection activeCell="R13" sqref="R13"/>
    </sheetView>
  </sheetViews>
  <sheetFormatPr defaultColWidth="11.421875" defaultRowHeight="15"/>
  <cols>
    <col min="1" max="1" width="11.421875" style="30" customWidth="1"/>
    <col min="2" max="2" width="20.140625" style="58" bestFit="1" customWidth="1"/>
    <col min="3" max="8" width="6.00390625" style="30" bestFit="1" customWidth="1"/>
    <col min="9" max="10" width="8.7109375" style="30" bestFit="1" customWidth="1"/>
    <col min="11" max="12" width="6.8515625" style="30" customWidth="1"/>
    <col min="13" max="14" width="8.7109375" style="30" bestFit="1" customWidth="1"/>
    <col min="15" max="16" width="7.00390625" style="30" bestFit="1" customWidth="1"/>
    <col min="17" max="17" width="5.28125" style="30" bestFit="1" customWidth="1"/>
    <col min="18" max="19" width="7.00390625" style="30" bestFit="1" customWidth="1"/>
    <col min="20" max="21" width="8.7109375" style="30" bestFit="1" customWidth="1"/>
    <col min="22" max="22" width="5.28125" style="30" bestFit="1" customWidth="1"/>
    <col min="23" max="24" width="7.00390625" style="30" bestFit="1" customWidth="1"/>
    <col min="25" max="26" width="8.7109375" style="30" bestFit="1" customWidth="1"/>
    <col min="27" max="29" width="5.421875" style="30" bestFit="1" customWidth="1"/>
    <col min="30" max="31" width="8.7109375" style="30" bestFit="1" customWidth="1"/>
    <col min="32" max="35" width="6.421875" style="30" bestFit="1" customWidth="1"/>
    <col min="36" max="39" width="6.28125" style="30" bestFit="1" customWidth="1"/>
    <col min="40" max="40" width="7.28125" style="30" bestFit="1" customWidth="1"/>
    <col min="41" max="42" width="8.7109375" style="30" bestFit="1" customWidth="1"/>
    <col min="43" max="45" width="6.00390625" style="30" customWidth="1"/>
    <col min="46" max="50" width="6.00390625" style="30" bestFit="1" customWidth="1"/>
    <col min="51" max="51" width="7.00390625" style="30" bestFit="1" customWidth="1"/>
    <col min="52" max="52" width="6.00390625" style="30" customWidth="1"/>
    <col min="53" max="54" width="7.57421875" style="30" bestFit="1" customWidth="1"/>
    <col min="55" max="56" width="8.7109375" style="30" bestFit="1" customWidth="1"/>
    <col min="57" max="62" width="6.00390625" style="30" bestFit="1" customWidth="1"/>
    <col min="63" max="64" width="6.00390625" style="30" customWidth="1"/>
    <col min="65" max="66" width="8.7109375" style="30" bestFit="1" customWidth="1"/>
    <col min="67" max="71" width="6.00390625" style="30" bestFit="1" customWidth="1"/>
    <col min="72" max="72" width="7.00390625" style="30" bestFit="1" customWidth="1"/>
    <col min="73" max="74" width="8.7109375" style="30" bestFit="1" customWidth="1"/>
    <col min="75" max="16384" width="11.421875" style="30" customWidth="1"/>
  </cols>
  <sheetData>
    <row r="2" ht="15">
      <c r="C2" s="30" t="s">
        <v>129</v>
      </c>
    </row>
    <row r="4" spans="1:2" ht="15">
      <c r="A4" s="29" t="s">
        <v>55</v>
      </c>
      <c r="B4" s="29"/>
    </row>
    <row r="5" spans="2:74" ht="15">
      <c r="B5" s="30"/>
      <c r="C5" s="66" t="s">
        <v>128</v>
      </c>
      <c r="D5" s="67"/>
      <c r="E5" s="67"/>
      <c r="F5" s="67"/>
      <c r="G5" s="67"/>
      <c r="H5" s="67"/>
      <c r="I5" s="33" t="s">
        <v>54</v>
      </c>
      <c r="J5" s="33"/>
      <c r="M5" s="34" t="s">
        <v>53</v>
      </c>
      <c r="N5" s="34"/>
      <c r="Q5" s="32"/>
      <c r="R5" s="32"/>
      <c r="S5" s="32"/>
      <c r="T5" s="35" t="s">
        <v>52</v>
      </c>
      <c r="U5" s="35"/>
      <c r="V5" s="32"/>
      <c r="W5" s="32"/>
      <c r="X5" s="32"/>
      <c r="Y5" s="36" t="s">
        <v>51</v>
      </c>
      <c r="Z5" s="36"/>
      <c r="AA5" s="32"/>
      <c r="AB5" s="32"/>
      <c r="AC5" s="32"/>
      <c r="AD5" s="33" t="s">
        <v>54</v>
      </c>
      <c r="AE5" s="33"/>
      <c r="AF5" s="32"/>
      <c r="AG5" s="32"/>
      <c r="AH5" s="32"/>
      <c r="AI5" s="32"/>
      <c r="AJ5" s="32"/>
      <c r="AK5" s="32"/>
      <c r="AL5" s="32"/>
      <c r="AM5" s="32"/>
      <c r="AN5" s="32"/>
      <c r="AO5" s="35" t="s">
        <v>52</v>
      </c>
      <c r="AP5" s="35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6" t="s">
        <v>51</v>
      </c>
      <c r="BD5" s="36"/>
      <c r="BE5" s="32"/>
      <c r="BF5" s="32"/>
      <c r="BG5" s="32"/>
      <c r="BH5" s="32"/>
      <c r="BI5" s="32"/>
      <c r="BJ5" s="32"/>
      <c r="BK5" s="11"/>
      <c r="BL5" s="11"/>
      <c r="BM5" s="34" t="s">
        <v>53</v>
      </c>
      <c r="BN5" s="34"/>
      <c r="BO5" s="32"/>
      <c r="BP5" s="32"/>
      <c r="BQ5" s="32"/>
      <c r="BR5" s="32"/>
      <c r="BS5" s="32"/>
      <c r="BT5" s="32"/>
      <c r="BU5" s="35" t="s">
        <v>52</v>
      </c>
      <c r="BV5" s="35"/>
    </row>
    <row r="6" spans="1:79" ht="15">
      <c r="A6" s="2" t="s">
        <v>56</v>
      </c>
      <c r="B6" s="3" t="s">
        <v>57</v>
      </c>
      <c r="C6" s="38" t="s">
        <v>71</v>
      </c>
      <c r="D6" s="38" t="s">
        <v>72</v>
      </c>
      <c r="E6" s="38" t="s">
        <v>73</v>
      </c>
      <c r="F6" s="38" t="s">
        <v>74</v>
      </c>
      <c r="G6" s="38" t="s">
        <v>75</v>
      </c>
      <c r="H6" s="38" t="s">
        <v>76</v>
      </c>
      <c r="I6" s="38" t="s">
        <v>58</v>
      </c>
      <c r="J6" s="38" t="s">
        <v>59</v>
      </c>
      <c r="K6" s="39" t="s">
        <v>77</v>
      </c>
      <c r="L6" s="39" t="s">
        <v>78</v>
      </c>
      <c r="M6" s="40" t="s">
        <v>58</v>
      </c>
      <c r="N6" s="40" t="s">
        <v>59</v>
      </c>
      <c r="O6" s="41" t="s">
        <v>79</v>
      </c>
      <c r="P6" s="41" t="s">
        <v>80</v>
      </c>
      <c r="Q6" s="42" t="s">
        <v>81</v>
      </c>
      <c r="R6" s="42" t="s">
        <v>82</v>
      </c>
      <c r="S6" s="42" t="s">
        <v>83</v>
      </c>
      <c r="T6" s="42" t="s">
        <v>58</v>
      </c>
      <c r="U6" s="42" t="s">
        <v>59</v>
      </c>
      <c r="V6" s="43" t="s">
        <v>84</v>
      </c>
      <c r="W6" s="43" t="s">
        <v>85</v>
      </c>
      <c r="X6" s="43" t="s">
        <v>86</v>
      </c>
      <c r="Y6" s="43" t="s">
        <v>58</v>
      </c>
      <c r="Z6" s="43" t="s">
        <v>59</v>
      </c>
      <c r="AA6" s="44" t="s">
        <v>87</v>
      </c>
      <c r="AB6" s="44" t="s">
        <v>88</v>
      </c>
      <c r="AC6" s="44" t="s">
        <v>89</v>
      </c>
      <c r="AD6" s="44" t="s">
        <v>58</v>
      </c>
      <c r="AE6" s="44" t="s">
        <v>59</v>
      </c>
      <c r="AF6" s="45" t="s">
        <v>90</v>
      </c>
      <c r="AG6" s="45" t="s">
        <v>91</v>
      </c>
      <c r="AH6" s="45" t="s">
        <v>92</v>
      </c>
      <c r="AI6" s="45" t="s">
        <v>93</v>
      </c>
      <c r="AJ6" s="45" t="s">
        <v>94</v>
      </c>
      <c r="AK6" s="45" t="s">
        <v>95</v>
      </c>
      <c r="AL6" s="45" t="s">
        <v>96</v>
      </c>
      <c r="AM6" s="45" t="s">
        <v>97</v>
      </c>
      <c r="AN6" s="45" t="s">
        <v>98</v>
      </c>
      <c r="AO6" s="45" t="s">
        <v>58</v>
      </c>
      <c r="AP6" s="45" t="s">
        <v>59</v>
      </c>
      <c r="AQ6" s="46" t="s">
        <v>99</v>
      </c>
      <c r="AR6" s="46" t="s">
        <v>100</v>
      </c>
      <c r="AS6" s="46" t="s">
        <v>101</v>
      </c>
      <c r="AT6" s="46" t="s">
        <v>102</v>
      </c>
      <c r="AU6" s="46" t="s">
        <v>103</v>
      </c>
      <c r="AV6" s="46" t="s">
        <v>104</v>
      </c>
      <c r="AW6" s="46" t="s">
        <v>105</v>
      </c>
      <c r="AX6" s="46" t="s">
        <v>106</v>
      </c>
      <c r="AY6" s="46" t="s">
        <v>107</v>
      </c>
      <c r="AZ6" s="46" t="s">
        <v>108</v>
      </c>
      <c r="BA6" s="46" t="s">
        <v>109</v>
      </c>
      <c r="BB6" s="46" t="s">
        <v>110</v>
      </c>
      <c r="BC6" s="46" t="s">
        <v>58</v>
      </c>
      <c r="BD6" s="46" t="s">
        <v>59</v>
      </c>
      <c r="BE6" s="47" t="s">
        <v>111</v>
      </c>
      <c r="BF6" s="47" t="s">
        <v>112</v>
      </c>
      <c r="BG6" s="47" t="s">
        <v>113</v>
      </c>
      <c r="BH6" s="47" t="s">
        <v>114</v>
      </c>
      <c r="BI6" s="47" t="s">
        <v>115</v>
      </c>
      <c r="BJ6" s="47" t="s">
        <v>116</v>
      </c>
      <c r="BK6" s="47" t="s">
        <v>117</v>
      </c>
      <c r="BL6" s="47" t="s">
        <v>118</v>
      </c>
      <c r="BM6" s="47" t="s">
        <v>58</v>
      </c>
      <c r="BN6" s="47" t="s">
        <v>59</v>
      </c>
      <c r="BO6" s="48" t="s">
        <v>119</v>
      </c>
      <c r="BP6" s="48" t="s">
        <v>120</v>
      </c>
      <c r="BQ6" s="48" t="s">
        <v>121</v>
      </c>
      <c r="BR6" s="48" t="s">
        <v>122</v>
      </c>
      <c r="BS6" s="48" t="s">
        <v>123</v>
      </c>
      <c r="BT6" s="48" t="s">
        <v>124</v>
      </c>
      <c r="BU6" s="48" t="s">
        <v>58</v>
      </c>
      <c r="BV6" s="48" t="s">
        <v>59</v>
      </c>
      <c r="CA6" s="49"/>
    </row>
    <row r="7" spans="1:79" ht="15">
      <c r="A7" s="4">
        <v>1</v>
      </c>
      <c r="B7" s="50" t="s">
        <v>0</v>
      </c>
      <c r="C7" s="51">
        <v>1.3929</v>
      </c>
      <c r="D7" s="51">
        <v>1.0575</v>
      </c>
      <c r="E7" s="52"/>
      <c r="F7" s="51">
        <v>0.6963</v>
      </c>
      <c r="G7" s="52"/>
      <c r="H7" s="51">
        <v>0.7469</v>
      </c>
      <c r="I7" s="53">
        <f>AVERAGE(C7:H7)</f>
        <v>0.9734</v>
      </c>
      <c r="J7" s="53">
        <f>STDEV(C7:H7)</f>
        <v>0.3220454005260746</v>
      </c>
      <c r="K7" s="51">
        <v>3.7139</v>
      </c>
      <c r="L7" s="51">
        <v>2.2935</v>
      </c>
      <c r="M7" s="53">
        <f>AVERAGE(K7:L7)</f>
        <v>3.0037000000000003</v>
      </c>
      <c r="N7" s="53">
        <f>STDEV(K7:L7)</f>
        <v>1.0043744719973717</v>
      </c>
      <c r="O7" s="51">
        <v>5.2176</v>
      </c>
      <c r="P7" s="51">
        <v>4.1522</v>
      </c>
      <c r="Q7" s="51">
        <v>1.0088</v>
      </c>
      <c r="R7" s="51">
        <v>4.4311</v>
      </c>
      <c r="S7" s="51">
        <v>4.5854</v>
      </c>
      <c r="T7" s="53">
        <f aca="true" t="shared" si="0" ref="T7:T14">AVERAGE(O7:P7,R7:S7)</f>
        <v>4.596575</v>
      </c>
      <c r="U7" s="53">
        <f aca="true" t="shared" si="1" ref="U7:U14">STDEV(O7:P7,R7:S7)</f>
        <v>0.4511644369480675</v>
      </c>
      <c r="V7" s="51">
        <v>0.5286</v>
      </c>
      <c r="W7" s="51">
        <v>1.296</v>
      </c>
      <c r="X7" s="51">
        <v>0.8074</v>
      </c>
      <c r="Y7" s="53">
        <f>AVERAGE(V7:X7)</f>
        <v>0.8773333333333334</v>
      </c>
      <c r="Z7" s="53">
        <f>STDEV(V7:X7)</f>
        <v>0.388450374350873</v>
      </c>
      <c r="AA7" s="51">
        <v>2.4155</v>
      </c>
      <c r="AB7" s="51">
        <v>0.7612</v>
      </c>
      <c r="AC7" s="51">
        <v>1.1245</v>
      </c>
      <c r="AD7" s="53">
        <f>AVERAGE(AA7:AC7)</f>
        <v>1.4337333333333335</v>
      </c>
      <c r="AE7" s="53">
        <f>STDEV(AA7:AC7)</f>
        <v>0.8694228334552372</v>
      </c>
      <c r="AF7" s="54">
        <v>2.9867</v>
      </c>
      <c r="AG7" s="54">
        <v>2.526</v>
      </c>
      <c r="AH7" s="51">
        <v>2.6479</v>
      </c>
      <c r="AI7" s="51">
        <v>2.2834</v>
      </c>
      <c r="AJ7" s="51">
        <v>1.2938</v>
      </c>
      <c r="AK7" s="51">
        <v>0.7782</v>
      </c>
      <c r="AL7" s="51">
        <v>0.6278</v>
      </c>
      <c r="AM7" s="54">
        <v>2.9097</v>
      </c>
      <c r="AN7" s="51">
        <v>0.694</v>
      </c>
      <c r="AO7" s="53">
        <f>AVERAGE(AF7:AN7)</f>
        <v>1.8608333333333331</v>
      </c>
      <c r="AP7" s="53">
        <f>STDEV(AF7:AN7)</f>
        <v>0.9989790550857415</v>
      </c>
      <c r="AQ7" s="51">
        <v>1.26</v>
      </c>
      <c r="AR7" s="51">
        <v>1.618</v>
      </c>
      <c r="AS7" s="51">
        <v>1.2955</v>
      </c>
      <c r="AT7" s="51">
        <v>2.3465</v>
      </c>
      <c r="AU7" s="51">
        <v>2.3628</v>
      </c>
      <c r="AV7" s="51">
        <v>1.2394</v>
      </c>
      <c r="AW7" s="51">
        <v>1.3132</v>
      </c>
      <c r="AX7" s="51">
        <v>1.5307</v>
      </c>
      <c r="AY7" s="51">
        <v>1.0991</v>
      </c>
      <c r="AZ7" s="51">
        <v>0.9664</v>
      </c>
      <c r="BA7" s="51">
        <v>1.4895</v>
      </c>
      <c r="BB7" s="51">
        <v>1.237</v>
      </c>
      <c r="BC7" s="53">
        <f>AVERAGE(AQ7:BB7)</f>
        <v>1.4798416666666665</v>
      </c>
      <c r="BD7" s="53">
        <f>STDEV(AQ7:BB7)</f>
        <v>0.4459853390544531</v>
      </c>
      <c r="BE7" s="51">
        <v>1.5666</v>
      </c>
      <c r="BF7" s="51">
        <v>1.5605</v>
      </c>
      <c r="BG7" s="51">
        <v>1.6136</v>
      </c>
      <c r="BH7" s="51">
        <v>2.4984</v>
      </c>
      <c r="BI7" s="51">
        <v>3.7432</v>
      </c>
      <c r="BJ7" s="51">
        <v>1.4561</v>
      </c>
      <c r="BK7" s="51">
        <v>6.0665</v>
      </c>
      <c r="BL7" s="51">
        <v>6.7657</v>
      </c>
      <c r="BM7" s="53">
        <f>AVERAGE(BE7:BL7)</f>
        <v>3.1588249999999998</v>
      </c>
      <c r="BN7" s="53">
        <f>STDEV(BE7:BL7)</f>
        <v>2.158656740892354</v>
      </c>
      <c r="BO7" s="51">
        <v>1.7982</v>
      </c>
      <c r="BP7" s="51">
        <v>1.6304</v>
      </c>
      <c r="BQ7" s="51">
        <v>1.4784</v>
      </c>
      <c r="BR7" s="51">
        <v>0.8516</v>
      </c>
      <c r="BS7" s="51">
        <v>0.9039</v>
      </c>
      <c r="BT7" s="51">
        <v>0.8347</v>
      </c>
      <c r="BU7" s="53">
        <f>AVERAGE(BO7:BT7)</f>
        <v>1.2495333333333334</v>
      </c>
      <c r="BV7" s="53">
        <f>STDEV(BO7:BT7)</f>
        <v>0.4355168224841223</v>
      </c>
      <c r="CA7" s="49"/>
    </row>
    <row r="8" spans="1:79" ht="15">
      <c r="A8" s="4">
        <v>2</v>
      </c>
      <c r="B8" s="50" t="s">
        <v>1</v>
      </c>
      <c r="C8" s="51"/>
      <c r="D8" s="51"/>
      <c r="E8" s="52"/>
      <c r="F8" s="51">
        <v>0.3354</v>
      </c>
      <c r="G8" s="52"/>
      <c r="H8" s="51">
        <v>0.496</v>
      </c>
      <c r="I8" s="53">
        <f aca="true" t="shared" si="2" ref="I8:I45">AVERAGE(C8:H8)</f>
        <v>0.41569999999999996</v>
      </c>
      <c r="J8" s="53">
        <f aca="true" t="shared" si="3" ref="J8:J45">STDEV(C8:H8)</f>
        <v>0.11356134905855969</v>
      </c>
      <c r="K8" s="51">
        <v>0.2333</v>
      </c>
      <c r="L8" s="51"/>
      <c r="M8" s="53">
        <f aca="true" t="shared" si="4" ref="M8:M45">AVERAGE(K8:L8)</f>
        <v>0.2333</v>
      </c>
      <c r="N8" s="53"/>
      <c r="O8" s="51">
        <v>0.4649</v>
      </c>
      <c r="P8" s="51">
        <v>0.2318</v>
      </c>
      <c r="Q8" s="51"/>
      <c r="R8" s="51">
        <v>0.1793</v>
      </c>
      <c r="S8" s="51">
        <v>0.1792</v>
      </c>
      <c r="T8" s="53">
        <f t="shared" si="0"/>
        <v>0.2638</v>
      </c>
      <c r="U8" s="53">
        <f t="shared" si="1"/>
        <v>0.1363361287406974</v>
      </c>
      <c r="V8" s="51">
        <v>0.3285</v>
      </c>
      <c r="W8" s="51"/>
      <c r="X8" s="51">
        <v>0.3496</v>
      </c>
      <c r="Y8" s="53">
        <f aca="true" t="shared" si="5" ref="Y8:Y45">AVERAGE(V8:X8)</f>
        <v>0.33905</v>
      </c>
      <c r="Z8" s="55">
        <f aca="true" t="shared" si="6" ref="Z8:Z45">STDEV(V8:X8)</f>
        <v>0.014919953083036157</v>
      </c>
      <c r="AA8" s="51">
        <v>0.5184</v>
      </c>
      <c r="AB8" s="51">
        <v>0.324</v>
      </c>
      <c r="AC8" s="51"/>
      <c r="AD8" s="53">
        <f aca="true" t="shared" si="7" ref="AD8:AD45">AVERAGE(AA8:AC8)</f>
        <v>0.4212</v>
      </c>
      <c r="AE8" s="53">
        <f aca="true" t="shared" si="8" ref="AE8:AE45">STDEV(AA8:AC8)</f>
        <v>0.13746155826266454</v>
      </c>
      <c r="AF8" s="54">
        <v>0.4367</v>
      </c>
      <c r="AG8" s="54">
        <v>0.4044</v>
      </c>
      <c r="AH8" s="51">
        <v>0.5967</v>
      </c>
      <c r="AI8" s="51">
        <v>0.3943</v>
      </c>
      <c r="AJ8" s="51">
        <v>0.2891</v>
      </c>
      <c r="AK8" s="51">
        <v>0.2293</v>
      </c>
      <c r="AL8" s="51">
        <v>0.1986</v>
      </c>
      <c r="AM8" s="54">
        <v>0.3944</v>
      </c>
      <c r="AN8" s="51">
        <v>0.3015</v>
      </c>
      <c r="AO8" s="53">
        <f aca="true" t="shared" si="9" ref="AO8:AO45">AVERAGE(AF8:AN8)</f>
        <v>0.3605555555555555</v>
      </c>
      <c r="AP8" s="53">
        <f aca="true" t="shared" si="10" ref="AP8:AP45">STDEV(AF8:AN8)</f>
        <v>0.12135676857010418</v>
      </c>
      <c r="AQ8" s="51">
        <v>0.2227</v>
      </c>
      <c r="AR8" s="51">
        <v>0.2235</v>
      </c>
      <c r="AS8" s="51">
        <v>0.2535</v>
      </c>
      <c r="AT8" s="51">
        <v>0.3804</v>
      </c>
      <c r="AU8" s="51">
        <v>0.3537</v>
      </c>
      <c r="AV8" s="51">
        <v>0.2661</v>
      </c>
      <c r="AW8" s="51"/>
      <c r="AX8" s="51"/>
      <c r="AY8" s="51">
        <v>0.2453</v>
      </c>
      <c r="AZ8" s="51">
        <v>0.2887</v>
      </c>
      <c r="BA8" s="51">
        <v>0.3149</v>
      </c>
      <c r="BB8" s="51">
        <v>0.3375</v>
      </c>
      <c r="BC8" s="53">
        <f aca="true" t="shared" si="11" ref="BC8:BC50">AVERAGE(AQ8:BB8)</f>
        <v>0.28863000000000005</v>
      </c>
      <c r="BD8" s="53">
        <f aca="true" t="shared" si="12" ref="BD8:BD50">STDEV(AQ8:BB8)</f>
        <v>0.05571965641594617</v>
      </c>
      <c r="BE8" s="51">
        <v>0.2277</v>
      </c>
      <c r="BF8" s="51">
        <v>0.2749</v>
      </c>
      <c r="BG8" s="51">
        <v>0.2626</v>
      </c>
      <c r="BH8" s="51">
        <v>0.2852</v>
      </c>
      <c r="BI8" s="51">
        <v>0.3826</v>
      </c>
      <c r="BJ8" s="51">
        <v>0.2901</v>
      </c>
      <c r="BK8" s="51">
        <v>0.2817</v>
      </c>
      <c r="BL8" s="51">
        <v>0.3981</v>
      </c>
      <c r="BM8" s="53">
        <f aca="true" t="shared" si="13" ref="BM8:BM45">AVERAGE(BE8:BL8)</f>
        <v>0.3003625</v>
      </c>
      <c r="BN8" s="53">
        <f aca="true" t="shared" si="14" ref="BN8:BN45">STDEV(BE8:BL8)</f>
        <v>0.058983434417760924</v>
      </c>
      <c r="BO8" s="51">
        <v>0.2447</v>
      </c>
      <c r="BP8" s="51">
        <v>0.2657</v>
      </c>
      <c r="BQ8" s="51"/>
      <c r="BR8" s="51">
        <v>0.1801</v>
      </c>
      <c r="BS8" s="51">
        <v>0.1907</v>
      </c>
      <c r="BT8" s="51">
        <v>0.208</v>
      </c>
      <c r="BU8" s="53">
        <f aca="true" t="shared" si="15" ref="BU8:BU45">AVERAGE(BO8:BT8)</f>
        <v>0.21783999999999998</v>
      </c>
      <c r="BV8" s="55">
        <f aca="true" t="shared" si="16" ref="BV8:BV45">STDEV(BO8:BT8)</f>
        <v>0.03629652875964878</v>
      </c>
      <c r="CA8" s="49"/>
    </row>
    <row r="9" spans="1:79" ht="15">
      <c r="A9" s="4">
        <v>3</v>
      </c>
      <c r="B9" s="56" t="s">
        <v>2</v>
      </c>
      <c r="C9" s="51">
        <v>22.3726</v>
      </c>
      <c r="D9" s="51">
        <v>21.3941</v>
      </c>
      <c r="E9" s="51">
        <v>21.1693</v>
      </c>
      <c r="F9" s="51">
        <v>20.0411</v>
      </c>
      <c r="G9" s="51">
        <v>17.4928</v>
      </c>
      <c r="H9" s="51">
        <v>17.2739</v>
      </c>
      <c r="I9" s="53">
        <f t="shared" si="2"/>
        <v>19.9573</v>
      </c>
      <c r="J9" s="53">
        <f t="shared" si="3"/>
        <v>2.1283059263179247</v>
      </c>
      <c r="K9" s="51">
        <v>19.2876</v>
      </c>
      <c r="L9" s="51">
        <v>20.765</v>
      </c>
      <c r="M9" s="53">
        <f t="shared" si="4"/>
        <v>20.0263</v>
      </c>
      <c r="N9" s="53">
        <f aca="true" t="shared" si="17" ref="N9:N45">STDEV(K9:L9)</f>
        <v>1.0446795585250048</v>
      </c>
      <c r="O9" s="51">
        <v>24.2501</v>
      </c>
      <c r="P9" s="51">
        <v>21.2871</v>
      </c>
      <c r="Q9" s="51">
        <v>22.0287</v>
      </c>
      <c r="R9" s="51">
        <v>21.5181</v>
      </c>
      <c r="S9" s="51">
        <v>21.5998</v>
      </c>
      <c r="T9" s="53">
        <f t="shared" si="0"/>
        <v>22.163775</v>
      </c>
      <c r="U9" s="53">
        <f t="shared" si="1"/>
        <v>1.397172748505591</v>
      </c>
      <c r="V9" s="51">
        <v>18.2925</v>
      </c>
      <c r="W9" s="51">
        <v>24.8108</v>
      </c>
      <c r="X9" s="51">
        <v>23.1967</v>
      </c>
      <c r="Y9" s="53">
        <f t="shared" si="5"/>
        <v>22.100000000000005</v>
      </c>
      <c r="Z9" s="53">
        <f t="shared" si="6"/>
        <v>3.3947197071333766</v>
      </c>
      <c r="AA9" s="51">
        <v>20.6535</v>
      </c>
      <c r="AB9" s="51">
        <v>20.148</v>
      </c>
      <c r="AC9" s="51">
        <v>17.8978</v>
      </c>
      <c r="AD9" s="53">
        <f t="shared" si="7"/>
        <v>19.566433333333336</v>
      </c>
      <c r="AE9" s="53">
        <f t="shared" si="8"/>
        <v>1.4670158360881227</v>
      </c>
      <c r="AF9" s="54">
        <v>18.9569</v>
      </c>
      <c r="AG9" s="54">
        <v>22.802</v>
      </c>
      <c r="AH9" s="51">
        <v>19.9545</v>
      </c>
      <c r="AI9" s="51">
        <v>19.1507</v>
      </c>
      <c r="AJ9" s="51">
        <v>19.0335</v>
      </c>
      <c r="AK9" s="51">
        <v>18.6255</v>
      </c>
      <c r="AL9" s="51">
        <v>16.0362</v>
      </c>
      <c r="AM9" s="54">
        <v>18.2809</v>
      </c>
      <c r="AN9" s="51">
        <v>17.6442</v>
      </c>
      <c r="AO9" s="53">
        <f t="shared" si="9"/>
        <v>18.942711111111112</v>
      </c>
      <c r="AP9" s="53">
        <f t="shared" si="10"/>
        <v>1.8249001886709064</v>
      </c>
      <c r="AQ9" s="51">
        <v>24.1426</v>
      </c>
      <c r="AR9" s="51">
        <v>24.4348</v>
      </c>
      <c r="AS9" s="51">
        <v>23.6452</v>
      </c>
      <c r="AT9" s="51">
        <v>23.3297</v>
      </c>
      <c r="AU9" s="51">
        <v>24.0822</v>
      </c>
      <c r="AV9" s="51">
        <v>24.1034</v>
      </c>
      <c r="AW9" s="51">
        <v>21.969</v>
      </c>
      <c r="AX9" s="51">
        <v>22.7852</v>
      </c>
      <c r="AY9" s="51">
        <v>22.1312</v>
      </c>
      <c r="AZ9" s="51">
        <v>21.2931</v>
      </c>
      <c r="BA9" s="51">
        <v>22.0791</v>
      </c>
      <c r="BB9" s="51">
        <v>21.6694</v>
      </c>
      <c r="BC9" s="53">
        <f t="shared" si="11"/>
        <v>22.972075000000004</v>
      </c>
      <c r="BD9" s="53">
        <f t="shared" si="12"/>
        <v>1.1145498856040497</v>
      </c>
      <c r="BE9" s="51">
        <v>22.7144</v>
      </c>
      <c r="BF9" s="51">
        <v>23.7505</v>
      </c>
      <c r="BG9" s="51">
        <v>23.3547</v>
      </c>
      <c r="BH9" s="51">
        <v>24.9675</v>
      </c>
      <c r="BI9" s="51">
        <v>24.3207</v>
      </c>
      <c r="BJ9" s="51">
        <v>22.3615</v>
      </c>
      <c r="BK9" s="51">
        <v>27.7587</v>
      </c>
      <c r="BL9" s="51">
        <v>28.5766</v>
      </c>
      <c r="BM9" s="53">
        <f t="shared" si="13"/>
        <v>24.725575</v>
      </c>
      <c r="BN9" s="53">
        <f t="shared" si="14"/>
        <v>2.290241325244382</v>
      </c>
      <c r="BO9" s="51">
        <v>24.1311</v>
      </c>
      <c r="BP9" s="51">
        <v>24.02</v>
      </c>
      <c r="BQ9" s="51">
        <v>23.8106</v>
      </c>
      <c r="BR9" s="51">
        <v>24.0874</v>
      </c>
      <c r="BS9" s="51">
        <v>24.4293</v>
      </c>
      <c r="BT9" s="51">
        <v>23.2508</v>
      </c>
      <c r="BU9" s="53">
        <f t="shared" si="15"/>
        <v>23.95486666666667</v>
      </c>
      <c r="BV9" s="53">
        <f t="shared" si="16"/>
        <v>0.398616445554704</v>
      </c>
      <c r="CA9" s="57"/>
    </row>
    <row r="10" spans="1:79" ht="15">
      <c r="A10" s="4">
        <v>4</v>
      </c>
      <c r="B10" s="50" t="s">
        <v>3</v>
      </c>
      <c r="C10" s="51">
        <v>2.3434</v>
      </c>
      <c r="D10" s="51">
        <v>2.2577</v>
      </c>
      <c r="E10" s="51">
        <v>4.7927</v>
      </c>
      <c r="F10" s="51">
        <v>1.7051</v>
      </c>
      <c r="G10" s="51">
        <v>1.9963</v>
      </c>
      <c r="H10" s="51">
        <v>1.8365</v>
      </c>
      <c r="I10" s="53">
        <f t="shared" si="2"/>
        <v>2.4886166666666667</v>
      </c>
      <c r="J10" s="53">
        <f t="shared" si="3"/>
        <v>1.1545337247853207</v>
      </c>
      <c r="K10" s="51">
        <v>8.0097</v>
      </c>
      <c r="L10" s="51">
        <v>6.7754</v>
      </c>
      <c r="M10" s="53">
        <f t="shared" si="4"/>
        <v>7.39255</v>
      </c>
      <c r="N10" s="53">
        <f t="shared" si="17"/>
        <v>0.8727819000185557</v>
      </c>
      <c r="O10" s="51">
        <v>8.68</v>
      </c>
      <c r="P10" s="51">
        <v>9.5276</v>
      </c>
      <c r="Q10" s="51">
        <v>3.4788</v>
      </c>
      <c r="R10" s="51">
        <v>15.8822</v>
      </c>
      <c r="S10" s="51">
        <v>16.3877</v>
      </c>
      <c r="T10" s="53">
        <f t="shared" si="0"/>
        <v>12.619374999999998</v>
      </c>
      <c r="U10" s="53">
        <f t="shared" si="1"/>
        <v>4.07938101217575</v>
      </c>
      <c r="V10" s="51">
        <v>1.8966</v>
      </c>
      <c r="W10" s="51">
        <v>3.24</v>
      </c>
      <c r="X10" s="51">
        <v>2.7269</v>
      </c>
      <c r="Y10" s="53">
        <f t="shared" si="5"/>
        <v>2.621166666666667</v>
      </c>
      <c r="Z10" s="53">
        <f t="shared" si="6"/>
        <v>0.6779126369476627</v>
      </c>
      <c r="AA10" s="51">
        <v>5.75</v>
      </c>
      <c r="AB10" s="51">
        <v>1.5227</v>
      </c>
      <c r="AC10" s="51">
        <v>2.1561</v>
      </c>
      <c r="AD10" s="53">
        <f t="shared" si="7"/>
        <v>3.1429333333333336</v>
      </c>
      <c r="AE10" s="53">
        <f t="shared" si="8"/>
        <v>2.279889546301165</v>
      </c>
      <c r="AF10" s="54">
        <v>4.9198</v>
      </c>
      <c r="AG10" s="54">
        <v>3.9006</v>
      </c>
      <c r="AH10" s="51">
        <v>4.1419</v>
      </c>
      <c r="AI10" s="51">
        <v>3.2715</v>
      </c>
      <c r="AJ10" s="51">
        <v>2.6954</v>
      </c>
      <c r="AK10" s="51">
        <v>1.3396</v>
      </c>
      <c r="AL10" s="51">
        <v>0.9935</v>
      </c>
      <c r="AM10" s="54">
        <v>4.9978</v>
      </c>
      <c r="AN10" s="51">
        <v>1.137</v>
      </c>
      <c r="AO10" s="53">
        <f t="shared" si="9"/>
        <v>3.0441222222222226</v>
      </c>
      <c r="AP10" s="53">
        <f t="shared" si="10"/>
        <v>1.5888110623810634</v>
      </c>
      <c r="AQ10" s="51">
        <v>1.5222</v>
      </c>
      <c r="AR10" s="51">
        <v>1.8273</v>
      </c>
      <c r="AS10" s="51">
        <v>1.4897</v>
      </c>
      <c r="AT10" s="51">
        <v>3.5543</v>
      </c>
      <c r="AU10" s="51">
        <v>3.0286</v>
      </c>
      <c r="AV10" s="51">
        <v>1.831</v>
      </c>
      <c r="AW10" s="51">
        <v>2.6502</v>
      </c>
      <c r="AX10" s="51">
        <v>2.7772</v>
      </c>
      <c r="AY10" s="51">
        <v>1.8398</v>
      </c>
      <c r="AZ10" s="51">
        <v>2.1774</v>
      </c>
      <c r="BA10" s="51">
        <v>2.4664</v>
      </c>
      <c r="BB10" s="51">
        <v>2.2202</v>
      </c>
      <c r="BC10" s="53">
        <f t="shared" si="11"/>
        <v>2.2820249999999995</v>
      </c>
      <c r="BD10" s="53">
        <f t="shared" si="12"/>
        <v>0.633636412987479</v>
      </c>
      <c r="BE10" s="51">
        <v>2.8727</v>
      </c>
      <c r="BF10" s="51">
        <v>3.6343</v>
      </c>
      <c r="BG10" s="51">
        <v>3.1461</v>
      </c>
      <c r="BH10" s="51">
        <v>3.9255</v>
      </c>
      <c r="BI10" s="51">
        <v>4.9887</v>
      </c>
      <c r="BJ10" s="51">
        <v>3.3388</v>
      </c>
      <c r="BK10" s="51">
        <v>9.6835</v>
      </c>
      <c r="BL10" s="51">
        <v>7.9885</v>
      </c>
      <c r="BM10" s="53">
        <f t="shared" si="13"/>
        <v>4.9472625</v>
      </c>
      <c r="BN10" s="53">
        <f t="shared" si="14"/>
        <v>2.523767164910141</v>
      </c>
      <c r="BO10" s="51">
        <v>1.9669</v>
      </c>
      <c r="BP10" s="51">
        <v>1.8932</v>
      </c>
      <c r="BQ10" s="51"/>
      <c r="BR10" s="51">
        <v>1.3248</v>
      </c>
      <c r="BS10" s="51">
        <v>1.1433</v>
      </c>
      <c r="BT10" s="51">
        <v>1.2295</v>
      </c>
      <c r="BU10" s="53">
        <f t="shared" si="15"/>
        <v>1.5115399999999999</v>
      </c>
      <c r="BV10" s="53">
        <f t="shared" si="16"/>
        <v>0.38827701837734396</v>
      </c>
      <c r="CA10" s="57"/>
    </row>
    <row r="11" spans="1:79" ht="15">
      <c r="A11" s="4">
        <v>5</v>
      </c>
      <c r="C11" s="51"/>
      <c r="D11" s="51"/>
      <c r="E11" s="51"/>
      <c r="F11" s="51"/>
      <c r="G11" s="51"/>
      <c r="H11" s="51"/>
      <c r="I11" s="53"/>
      <c r="J11" s="53"/>
      <c r="K11" s="51">
        <v>0.8725</v>
      </c>
      <c r="L11" s="51">
        <v>0.8088</v>
      </c>
      <c r="M11" s="53">
        <f t="shared" si="4"/>
        <v>0.84065</v>
      </c>
      <c r="N11" s="53">
        <f t="shared" si="17"/>
        <v>0.04504270196158314</v>
      </c>
      <c r="O11" s="51">
        <v>0.9438</v>
      </c>
      <c r="P11" s="51">
        <v>1.3191</v>
      </c>
      <c r="Q11" s="51"/>
      <c r="R11" s="51"/>
      <c r="S11" s="51"/>
      <c r="T11" s="53">
        <f t="shared" si="0"/>
        <v>1.13145</v>
      </c>
      <c r="U11" s="53">
        <f t="shared" si="1"/>
        <v>0.26537717497930946</v>
      </c>
      <c r="V11" s="51"/>
      <c r="W11" s="51"/>
      <c r="X11" s="51"/>
      <c r="Y11" s="53"/>
      <c r="Z11" s="53"/>
      <c r="AA11" s="51"/>
      <c r="AB11" s="51"/>
      <c r="AC11" s="51"/>
      <c r="AD11" s="53"/>
      <c r="AE11" s="53"/>
      <c r="AF11" s="51">
        <v>0.2829</v>
      </c>
      <c r="AG11" s="51"/>
      <c r="AH11" s="51"/>
      <c r="AI11" s="51"/>
      <c r="AJ11" s="51">
        <v>0.1774</v>
      </c>
      <c r="AK11" s="51"/>
      <c r="AL11" s="51"/>
      <c r="AM11" s="51"/>
      <c r="AN11" s="51"/>
      <c r="AO11" s="53">
        <f t="shared" si="9"/>
        <v>0.23015</v>
      </c>
      <c r="AP11" s="53">
        <f t="shared" si="10"/>
        <v>0.07459976541518079</v>
      </c>
      <c r="AQ11" s="51">
        <v>0.215</v>
      </c>
      <c r="AR11" s="51">
        <v>0.2498</v>
      </c>
      <c r="AS11" s="51">
        <v>0.2868</v>
      </c>
      <c r="AT11" s="51"/>
      <c r="AU11" s="51">
        <v>0.3087</v>
      </c>
      <c r="AV11" s="51"/>
      <c r="AW11" s="51"/>
      <c r="AX11" s="51"/>
      <c r="AY11" s="51"/>
      <c r="AZ11" s="51">
        <v>0.2573</v>
      </c>
      <c r="BA11" s="51">
        <v>0.3319</v>
      </c>
      <c r="BB11" s="51">
        <v>0.3289</v>
      </c>
      <c r="BC11" s="53">
        <f t="shared" si="11"/>
        <v>0.28262857142857145</v>
      </c>
      <c r="BD11" s="53">
        <f t="shared" si="12"/>
        <v>0.04389137023325141</v>
      </c>
      <c r="BE11" s="51"/>
      <c r="BF11" s="51">
        <v>0.1942</v>
      </c>
      <c r="BG11" s="51"/>
      <c r="BH11" s="51">
        <v>0.3826</v>
      </c>
      <c r="BI11" s="51"/>
      <c r="BJ11" s="51"/>
      <c r="BK11" s="51"/>
      <c r="BL11" s="51"/>
      <c r="BM11" s="53">
        <f t="shared" si="13"/>
        <v>0.2884</v>
      </c>
      <c r="BN11" s="53">
        <f t="shared" si="14"/>
        <v>0.13321891757554558</v>
      </c>
      <c r="BO11" s="51"/>
      <c r="BP11" s="51"/>
      <c r="BQ11" s="51"/>
      <c r="BR11" s="51"/>
      <c r="BS11" s="51"/>
      <c r="BT11" s="51"/>
      <c r="BU11" s="53"/>
      <c r="BV11" s="53"/>
      <c r="CA11" s="57"/>
    </row>
    <row r="12" spans="1:79" ht="15">
      <c r="A12" s="4">
        <v>6</v>
      </c>
      <c r="B12" s="50" t="s">
        <v>4</v>
      </c>
      <c r="C12" s="51">
        <v>1.2774</v>
      </c>
      <c r="D12" s="51">
        <v>1.2369</v>
      </c>
      <c r="E12" s="51">
        <v>2.6655</v>
      </c>
      <c r="F12" s="51">
        <v>0.989</v>
      </c>
      <c r="G12" s="51">
        <v>1.3128</v>
      </c>
      <c r="H12" s="51">
        <v>1.3418</v>
      </c>
      <c r="I12" s="53">
        <f t="shared" si="2"/>
        <v>1.4705666666666666</v>
      </c>
      <c r="J12" s="53">
        <f t="shared" si="3"/>
        <v>0.5988583761346812</v>
      </c>
      <c r="K12" s="51">
        <v>1.8492</v>
      </c>
      <c r="L12" s="51">
        <v>1.2466</v>
      </c>
      <c r="M12" s="53">
        <f t="shared" si="4"/>
        <v>1.5478999999999998</v>
      </c>
      <c r="N12" s="53">
        <f t="shared" si="17"/>
        <v>0.4261025463430136</v>
      </c>
      <c r="O12" s="51">
        <v>1.8471</v>
      </c>
      <c r="P12" s="51">
        <v>1.7261</v>
      </c>
      <c r="Q12" s="51">
        <v>0.5559</v>
      </c>
      <c r="R12" s="51">
        <v>1.1043</v>
      </c>
      <c r="S12" s="51">
        <v>1.0399</v>
      </c>
      <c r="T12" s="53">
        <f t="shared" si="0"/>
        <v>1.4293500000000001</v>
      </c>
      <c r="U12" s="53">
        <f t="shared" si="1"/>
        <v>0.41629493951604335</v>
      </c>
      <c r="V12" s="51">
        <v>0.8688</v>
      </c>
      <c r="W12" s="51">
        <v>1.1352</v>
      </c>
      <c r="X12" s="51">
        <v>1.0419</v>
      </c>
      <c r="Y12" s="53">
        <f t="shared" si="5"/>
        <v>1.0153</v>
      </c>
      <c r="Z12" s="53">
        <f t="shared" si="6"/>
        <v>0.13517732798069307</v>
      </c>
      <c r="AA12" s="51"/>
      <c r="AB12" s="51">
        <v>0.6968</v>
      </c>
      <c r="AC12" s="51">
        <v>1.6532</v>
      </c>
      <c r="AD12" s="53">
        <f t="shared" si="7"/>
        <v>1.175</v>
      </c>
      <c r="AE12" s="53">
        <f t="shared" si="8"/>
        <v>0.6762769255268138</v>
      </c>
      <c r="AF12" s="54">
        <v>0.4486</v>
      </c>
      <c r="AG12" s="54">
        <v>0.323</v>
      </c>
      <c r="AH12" s="51">
        <v>0.8024</v>
      </c>
      <c r="AI12" s="51">
        <v>0.5462</v>
      </c>
      <c r="AJ12" s="51">
        <v>0.3866</v>
      </c>
      <c r="AK12" s="51">
        <v>0.5198</v>
      </c>
      <c r="AL12" s="51">
        <v>0.2443</v>
      </c>
      <c r="AM12" s="54">
        <v>0.1775</v>
      </c>
      <c r="AN12" s="51">
        <v>0.6183</v>
      </c>
      <c r="AO12" s="53">
        <f t="shared" si="9"/>
        <v>0.45185555555555557</v>
      </c>
      <c r="AP12" s="53">
        <f t="shared" si="10"/>
        <v>0.19471947842416223</v>
      </c>
      <c r="AQ12" s="51">
        <v>0.3676</v>
      </c>
      <c r="AR12" s="51">
        <v>0.53</v>
      </c>
      <c r="AS12" s="51">
        <v>0.431</v>
      </c>
      <c r="AT12" s="51">
        <v>0.6223</v>
      </c>
      <c r="AU12" s="51">
        <v>0.7903</v>
      </c>
      <c r="AV12" s="51">
        <v>0.1433</v>
      </c>
      <c r="AW12" s="51">
        <v>0.7172</v>
      </c>
      <c r="AX12" s="51">
        <v>0.7876</v>
      </c>
      <c r="AY12" s="51">
        <v>0.2809</v>
      </c>
      <c r="AZ12" s="51">
        <v>0.5737</v>
      </c>
      <c r="BA12" s="51">
        <v>0.7333</v>
      </c>
      <c r="BB12" s="51">
        <v>0.6223</v>
      </c>
      <c r="BC12" s="53">
        <f t="shared" si="11"/>
        <v>0.5499583333333333</v>
      </c>
      <c r="BD12" s="53">
        <f t="shared" si="12"/>
        <v>0.20723708187981366</v>
      </c>
      <c r="BE12" s="51"/>
      <c r="BF12" s="51">
        <v>0.845</v>
      </c>
      <c r="BG12" s="51"/>
      <c r="BH12" s="51">
        <v>0.6064</v>
      </c>
      <c r="BI12" s="51">
        <v>0.5946</v>
      </c>
      <c r="BJ12" s="51">
        <v>0.5916</v>
      </c>
      <c r="BK12" s="51">
        <v>0.2608</v>
      </c>
      <c r="BL12" s="51">
        <v>0.2803</v>
      </c>
      <c r="BM12" s="53">
        <f t="shared" si="13"/>
        <v>0.5297833333333334</v>
      </c>
      <c r="BN12" s="53">
        <f t="shared" si="14"/>
        <v>0.22264237167858802</v>
      </c>
      <c r="BO12" s="51">
        <v>0.0826</v>
      </c>
      <c r="BP12" s="51"/>
      <c r="BQ12" s="51">
        <v>0.7934</v>
      </c>
      <c r="BR12" s="51">
        <v>0.3429</v>
      </c>
      <c r="BS12" s="51"/>
      <c r="BT12" s="51">
        <v>0.46</v>
      </c>
      <c r="BU12" s="53">
        <f t="shared" si="15"/>
        <v>0.419725</v>
      </c>
      <c r="BV12" s="53">
        <f t="shared" si="16"/>
        <v>0.29485048612248654</v>
      </c>
      <c r="CA12" s="57"/>
    </row>
    <row r="13" spans="1:79" ht="15">
      <c r="A13" s="4">
        <v>7</v>
      </c>
      <c r="B13" s="50" t="s">
        <v>5</v>
      </c>
      <c r="C13" s="51"/>
      <c r="D13" s="51"/>
      <c r="E13" s="51"/>
      <c r="F13" s="51"/>
      <c r="G13" s="51"/>
      <c r="H13" s="51"/>
      <c r="I13" s="53"/>
      <c r="J13" s="53"/>
      <c r="K13" s="51">
        <v>1.069</v>
      </c>
      <c r="L13" s="51">
        <v>0.7623</v>
      </c>
      <c r="M13" s="53">
        <f t="shared" si="4"/>
        <v>0.91565</v>
      </c>
      <c r="N13" s="53">
        <f t="shared" si="17"/>
        <v>0.21686964978991446</v>
      </c>
      <c r="O13" s="51">
        <v>0.4808</v>
      </c>
      <c r="P13" s="51">
        <v>0.72</v>
      </c>
      <c r="Q13" s="51">
        <v>0.3624</v>
      </c>
      <c r="R13" s="51"/>
      <c r="S13" s="51"/>
      <c r="T13" s="53">
        <f t="shared" si="0"/>
        <v>0.6004</v>
      </c>
      <c r="U13" s="53">
        <f t="shared" si="1"/>
        <v>0.1691399420598219</v>
      </c>
      <c r="V13" s="51">
        <v>0.1345</v>
      </c>
      <c r="W13" s="51">
        <v>0.1729</v>
      </c>
      <c r="X13" s="51">
        <v>0.1528</v>
      </c>
      <c r="Y13" s="53">
        <f t="shared" si="5"/>
        <v>0.1534</v>
      </c>
      <c r="Z13" s="55">
        <f t="shared" si="6"/>
        <v>0.019207029963010762</v>
      </c>
      <c r="AA13" s="51"/>
      <c r="AB13" s="51"/>
      <c r="AC13" s="51"/>
      <c r="AD13" s="53"/>
      <c r="AE13" s="53"/>
      <c r="AF13" s="51">
        <v>1.4448</v>
      </c>
      <c r="AG13" s="51"/>
      <c r="AH13" s="51"/>
      <c r="AI13" s="51">
        <v>1.0911</v>
      </c>
      <c r="AJ13" s="51">
        <v>1.1443</v>
      </c>
      <c r="AK13" s="51">
        <v>0.8033</v>
      </c>
      <c r="AL13" s="51">
        <v>0.8967</v>
      </c>
      <c r="AM13" s="51"/>
      <c r="AN13" s="51">
        <v>0.8437</v>
      </c>
      <c r="AO13" s="53">
        <f t="shared" si="9"/>
        <v>1.0373166666666667</v>
      </c>
      <c r="AP13" s="53">
        <f t="shared" si="10"/>
        <v>0.2418284550392417</v>
      </c>
      <c r="AQ13" s="51">
        <v>0.2046</v>
      </c>
      <c r="AR13" s="51">
        <v>0.204</v>
      </c>
      <c r="AS13" s="51">
        <v>0.3523</v>
      </c>
      <c r="AT13" s="51"/>
      <c r="AU13" s="51">
        <v>0.2801</v>
      </c>
      <c r="AV13" s="51"/>
      <c r="AW13" s="51"/>
      <c r="AX13" s="51"/>
      <c r="AY13" s="51"/>
      <c r="AZ13" s="51">
        <v>0.361</v>
      </c>
      <c r="BA13" s="51">
        <v>0.3125</v>
      </c>
      <c r="BB13" s="51">
        <v>0.3959</v>
      </c>
      <c r="BC13" s="53">
        <f t="shared" si="11"/>
        <v>0.30148571428571425</v>
      </c>
      <c r="BD13" s="53">
        <f t="shared" si="12"/>
        <v>0.07583652217261878</v>
      </c>
      <c r="BE13" s="51"/>
      <c r="BF13" s="51">
        <v>0.249</v>
      </c>
      <c r="BG13" s="51"/>
      <c r="BH13" s="51">
        <v>0.1938</v>
      </c>
      <c r="BI13" s="51">
        <v>0.2735</v>
      </c>
      <c r="BJ13" s="51"/>
      <c r="BK13" s="51">
        <v>0.1701</v>
      </c>
      <c r="BL13" s="51">
        <v>0.2391</v>
      </c>
      <c r="BM13" s="53">
        <f t="shared" si="13"/>
        <v>0.2251</v>
      </c>
      <c r="BN13" s="55">
        <f t="shared" si="14"/>
        <v>0.042173629201196466</v>
      </c>
      <c r="BO13" s="51"/>
      <c r="BP13" s="51">
        <v>0.3097</v>
      </c>
      <c r="BQ13" s="51"/>
      <c r="BR13" s="51">
        <v>0.2804</v>
      </c>
      <c r="BS13" s="51">
        <v>0.2793</v>
      </c>
      <c r="BT13" s="51">
        <v>0.2474</v>
      </c>
      <c r="BU13" s="53">
        <f t="shared" si="15"/>
        <v>0.2792</v>
      </c>
      <c r="BV13" s="55">
        <f t="shared" si="16"/>
        <v>0.025448903054290296</v>
      </c>
      <c r="CA13" s="57"/>
    </row>
    <row r="14" spans="1:79" ht="15">
      <c r="A14" s="4">
        <v>8</v>
      </c>
      <c r="B14" s="50" t="s">
        <v>6</v>
      </c>
      <c r="C14" s="51">
        <v>5.3897</v>
      </c>
      <c r="D14" s="51">
        <v>5.8392</v>
      </c>
      <c r="E14" s="51">
        <v>5.2795</v>
      </c>
      <c r="F14" s="51">
        <v>5.6237</v>
      </c>
      <c r="G14" s="51">
        <v>6.0685</v>
      </c>
      <c r="H14" s="51">
        <v>5.7423</v>
      </c>
      <c r="I14" s="53">
        <f t="shared" si="2"/>
        <v>5.657149999999999</v>
      </c>
      <c r="J14" s="53">
        <f t="shared" si="3"/>
        <v>0.29150282159869406</v>
      </c>
      <c r="K14" s="51">
        <v>3.1286</v>
      </c>
      <c r="L14" s="51">
        <v>4.0923</v>
      </c>
      <c r="M14" s="53">
        <f t="shared" si="4"/>
        <v>3.61045</v>
      </c>
      <c r="N14" s="53">
        <f t="shared" si="17"/>
        <v>0.681438805029473</v>
      </c>
      <c r="O14" s="51">
        <v>2.2998</v>
      </c>
      <c r="P14" s="51">
        <v>3.132</v>
      </c>
      <c r="Q14" s="51">
        <v>5.2839</v>
      </c>
      <c r="R14" s="51">
        <v>1.9152</v>
      </c>
      <c r="S14" s="51">
        <v>1.8262</v>
      </c>
      <c r="T14" s="53">
        <f t="shared" si="0"/>
        <v>2.2933</v>
      </c>
      <c r="U14" s="53">
        <f t="shared" si="1"/>
        <v>0.5957074114026115</v>
      </c>
      <c r="V14" s="51">
        <v>6.0236</v>
      </c>
      <c r="W14" s="51">
        <v>7.3293</v>
      </c>
      <c r="X14" s="51">
        <v>7.2533</v>
      </c>
      <c r="Y14" s="53">
        <f t="shared" si="5"/>
        <v>6.868733333333334</v>
      </c>
      <c r="Z14" s="53">
        <f t="shared" si="6"/>
        <v>0.7328927365810998</v>
      </c>
      <c r="AA14" s="51">
        <v>4.9265</v>
      </c>
      <c r="AB14" s="51">
        <v>3.917</v>
      </c>
      <c r="AC14" s="51">
        <v>5.065</v>
      </c>
      <c r="AD14" s="53">
        <f t="shared" si="7"/>
        <v>4.636166666666667</v>
      </c>
      <c r="AE14" s="53">
        <f t="shared" si="8"/>
        <v>0.6266546763037311</v>
      </c>
      <c r="AF14" s="54">
        <v>4.534</v>
      </c>
      <c r="AG14" s="54">
        <v>4.2516</v>
      </c>
      <c r="AH14" s="51">
        <v>4.207</v>
      </c>
      <c r="AI14" s="51">
        <v>4.5757</v>
      </c>
      <c r="AJ14" s="51">
        <v>3.7941</v>
      </c>
      <c r="AK14" s="51">
        <v>6.6866</v>
      </c>
      <c r="AL14" s="51">
        <v>4.5066</v>
      </c>
      <c r="AM14" s="54">
        <v>4.1139</v>
      </c>
      <c r="AN14" s="51">
        <v>5.0183</v>
      </c>
      <c r="AO14" s="53">
        <f t="shared" si="9"/>
        <v>4.631977777777777</v>
      </c>
      <c r="AP14" s="53">
        <f t="shared" si="10"/>
        <v>0.8437224718143086</v>
      </c>
      <c r="AQ14" s="51">
        <v>1.8407</v>
      </c>
      <c r="AR14" s="51">
        <v>1.2486</v>
      </c>
      <c r="AS14" s="51">
        <v>1.3729</v>
      </c>
      <c r="AT14" s="51">
        <v>1.3181</v>
      </c>
      <c r="AU14" s="51">
        <v>3.5635</v>
      </c>
      <c r="AV14" s="51">
        <v>1.2042</v>
      </c>
      <c r="AW14" s="51">
        <v>1.2435</v>
      </c>
      <c r="AX14" s="51">
        <v>2.023</v>
      </c>
      <c r="AY14" s="51">
        <v>1.0465</v>
      </c>
      <c r="AZ14" s="51">
        <v>1.2558</v>
      </c>
      <c r="BA14" s="51">
        <v>1.6257</v>
      </c>
      <c r="BB14" s="51">
        <v>1.2303</v>
      </c>
      <c r="BC14" s="53">
        <f t="shared" si="11"/>
        <v>1.5810666666666664</v>
      </c>
      <c r="BD14" s="53">
        <f t="shared" si="12"/>
        <v>0.6867806601466848</v>
      </c>
      <c r="BE14" s="51">
        <v>1.8317</v>
      </c>
      <c r="BF14" s="51">
        <v>2.0095</v>
      </c>
      <c r="BG14" s="51">
        <v>2.0236</v>
      </c>
      <c r="BH14" s="51">
        <v>2.9529</v>
      </c>
      <c r="BI14" s="51">
        <v>1.6301</v>
      </c>
      <c r="BJ14" s="51">
        <v>4.1514</v>
      </c>
      <c r="BK14" s="51">
        <v>1.3273</v>
      </c>
      <c r="BL14" s="51">
        <v>1.5097</v>
      </c>
      <c r="BM14" s="53">
        <f t="shared" si="13"/>
        <v>2.179525</v>
      </c>
      <c r="BN14" s="53">
        <f t="shared" si="14"/>
        <v>0.9363625713365531</v>
      </c>
      <c r="BO14" s="51">
        <v>1.7747</v>
      </c>
      <c r="BP14" s="51">
        <v>1.5679</v>
      </c>
      <c r="BQ14" s="51">
        <v>4.1591</v>
      </c>
      <c r="BR14" s="51">
        <v>1.9227</v>
      </c>
      <c r="BS14" s="51">
        <v>1.132</v>
      </c>
      <c r="BT14" s="51">
        <v>2.1311</v>
      </c>
      <c r="BU14" s="53">
        <f t="shared" si="15"/>
        <v>2.1145833333333335</v>
      </c>
      <c r="BV14" s="53">
        <f t="shared" si="16"/>
        <v>1.0580164241006214</v>
      </c>
      <c r="CA14" s="57"/>
    </row>
    <row r="15" spans="1:79" ht="15">
      <c r="A15" s="4">
        <v>9</v>
      </c>
      <c r="B15" s="59" t="s">
        <v>60</v>
      </c>
      <c r="C15" s="51">
        <v>13.3061</v>
      </c>
      <c r="D15" s="51">
        <v>12.2877</v>
      </c>
      <c r="E15" s="51">
        <v>13.494</v>
      </c>
      <c r="F15" s="51">
        <v>12.6751</v>
      </c>
      <c r="G15" s="51">
        <v>11.8113</v>
      </c>
      <c r="H15" s="51">
        <v>11.4457</v>
      </c>
      <c r="I15" s="53">
        <f t="shared" si="2"/>
        <v>12.503316666666668</v>
      </c>
      <c r="J15" s="53">
        <f t="shared" si="3"/>
        <v>0.8123244042047899</v>
      </c>
      <c r="K15" s="51">
        <v>10.5434</v>
      </c>
      <c r="L15" s="51">
        <v>10.4499</v>
      </c>
      <c r="M15" s="53">
        <f t="shared" si="4"/>
        <v>10.496649999999999</v>
      </c>
      <c r="N15" s="53">
        <f t="shared" si="17"/>
        <v>0.0661144840409426</v>
      </c>
      <c r="O15" s="51">
        <v>12.281</v>
      </c>
      <c r="P15" s="51">
        <v>8.6903</v>
      </c>
      <c r="Q15" s="51">
        <v>9.3023</v>
      </c>
      <c r="R15" s="51">
        <v>17.1233</v>
      </c>
      <c r="S15" s="51">
        <v>17.2297</v>
      </c>
      <c r="T15" s="53">
        <f>AVERAGE(O15:Q15,R15:S15)</f>
        <v>12.92532</v>
      </c>
      <c r="U15" s="53">
        <f>STDEV(O15:Q15,R15:S15)</f>
        <v>4.111798263777061</v>
      </c>
      <c r="V15" s="51">
        <v>9.38</v>
      </c>
      <c r="W15" s="51">
        <v>13.6644</v>
      </c>
      <c r="X15" s="51">
        <v>13.2142</v>
      </c>
      <c r="Y15" s="53">
        <f t="shared" si="5"/>
        <v>12.0862</v>
      </c>
      <c r="Z15" s="53">
        <f t="shared" si="6"/>
        <v>2.354423249970151</v>
      </c>
      <c r="AA15" s="51">
        <v>12.7662</v>
      </c>
      <c r="AB15" s="51">
        <v>8.843</v>
      </c>
      <c r="AC15" s="51">
        <v>11.4333</v>
      </c>
      <c r="AD15" s="53">
        <f t="shared" si="7"/>
        <v>11.014166666666668</v>
      </c>
      <c r="AE15" s="53">
        <f t="shared" si="8"/>
        <v>1.9949007803229883</v>
      </c>
      <c r="AF15" s="54">
        <v>10.2657</v>
      </c>
      <c r="AG15" s="54">
        <v>11.1454</v>
      </c>
      <c r="AH15" s="51">
        <v>12.6413</v>
      </c>
      <c r="AI15" s="51">
        <v>10.4808</v>
      </c>
      <c r="AJ15" s="51">
        <v>13.9166</v>
      </c>
      <c r="AK15" s="51">
        <v>9.5325</v>
      </c>
      <c r="AL15" s="51">
        <v>8.9684</v>
      </c>
      <c r="AM15" s="54">
        <v>12.3982</v>
      </c>
      <c r="AN15" s="51">
        <v>10.099</v>
      </c>
      <c r="AO15" s="53">
        <f t="shared" si="9"/>
        <v>11.049766666666669</v>
      </c>
      <c r="AP15" s="53">
        <f t="shared" si="10"/>
        <v>1.6223345870996986</v>
      </c>
      <c r="AQ15" s="51">
        <v>14.5032</v>
      </c>
      <c r="AR15" s="51">
        <v>12.686</v>
      </c>
      <c r="AS15" s="51">
        <v>14.7935</v>
      </c>
      <c r="AT15" s="51">
        <v>10.4132</v>
      </c>
      <c r="AU15" s="51">
        <v>11.2207</v>
      </c>
      <c r="AV15" s="51">
        <v>12.38</v>
      </c>
      <c r="AW15" s="51">
        <v>10.3988</v>
      </c>
      <c r="AX15" s="51">
        <v>11.611</v>
      </c>
      <c r="AY15" s="51">
        <v>11.4298</v>
      </c>
      <c r="AZ15" s="51">
        <v>12.7336</v>
      </c>
      <c r="BA15" s="51">
        <v>12.432</v>
      </c>
      <c r="BB15" s="51">
        <v>12.0884</v>
      </c>
      <c r="BC15" s="53">
        <f t="shared" si="11"/>
        <v>12.224183333333334</v>
      </c>
      <c r="BD15" s="53">
        <f t="shared" si="12"/>
        <v>1.3810302878867737</v>
      </c>
      <c r="BE15" s="51">
        <v>8.1836</v>
      </c>
      <c r="BF15" s="51">
        <v>7.8348</v>
      </c>
      <c r="BG15" s="51">
        <v>8.8666</v>
      </c>
      <c r="BH15" s="51">
        <v>8.6551</v>
      </c>
      <c r="BI15" s="51">
        <v>7.5431</v>
      </c>
      <c r="BJ15" s="51">
        <v>7.2245</v>
      </c>
      <c r="BK15" s="51">
        <v>13.39</v>
      </c>
      <c r="BL15" s="51">
        <v>12.017</v>
      </c>
      <c r="BM15" s="53">
        <f t="shared" si="13"/>
        <v>9.2143375</v>
      </c>
      <c r="BN15" s="53">
        <f t="shared" si="14"/>
        <v>2.2501674197633146</v>
      </c>
      <c r="BO15" s="51">
        <v>11.7723</v>
      </c>
      <c r="BP15" s="51">
        <v>13.1508</v>
      </c>
      <c r="BQ15" s="51">
        <v>11.4131</v>
      </c>
      <c r="BR15" s="51">
        <v>12.9993</v>
      </c>
      <c r="BS15" s="51">
        <v>12.3398</v>
      </c>
      <c r="BT15" s="51">
        <v>11.6404</v>
      </c>
      <c r="BU15" s="53">
        <f t="shared" si="15"/>
        <v>12.219283333333331</v>
      </c>
      <c r="BV15" s="53">
        <f t="shared" si="16"/>
        <v>0.7315060011145956</v>
      </c>
      <c r="CA15" s="49"/>
    </row>
    <row r="16" spans="1:79" ht="15">
      <c r="A16" s="4">
        <v>10</v>
      </c>
      <c r="B16" s="37" t="s">
        <v>7</v>
      </c>
      <c r="C16" s="51">
        <v>6.0975</v>
      </c>
      <c r="D16" s="51">
        <v>6.1299</v>
      </c>
      <c r="E16" s="51">
        <v>6.4113</v>
      </c>
      <c r="F16" s="51">
        <v>5.749</v>
      </c>
      <c r="G16" s="51">
        <v>6.7529</v>
      </c>
      <c r="H16" s="51">
        <v>6.4738</v>
      </c>
      <c r="I16" s="53">
        <f t="shared" si="2"/>
        <v>6.269066666666666</v>
      </c>
      <c r="J16" s="53">
        <f t="shared" si="3"/>
        <v>0.3508596794541469</v>
      </c>
      <c r="K16" s="51">
        <v>5.1269</v>
      </c>
      <c r="L16" s="51">
        <v>6.9002</v>
      </c>
      <c r="M16" s="53">
        <f t="shared" si="4"/>
        <v>6.01355</v>
      </c>
      <c r="N16" s="53">
        <f t="shared" si="17"/>
        <v>1.2539124550781016</v>
      </c>
      <c r="O16" s="51">
        <v>5.5186</v>
      </c>
      <c r="P16" s="51">
        <v>5.3482</v>
      </c>
      <c r="Q16" s="51">
        <v>5.0955</v>
      </c>
      <c r="R16" s="51">
        <v>6.9028</v>
      </c>
      <c r="S16" s="51">
        <v>6.8775</v>
      </c>
      <c r="T16" s="53">
        <f>AVERAGE(O16:Q16,R16:S16)</f>
        <v>5.94852</v>
      </c>
      <c r="U16" s="53">
        <f>STDEV(O16:Q16,R16:S16)</f>
        <v>0.872713095467231</v>
      </c>
      <c r="V16" s="51">
        <v>5.2226</v>
      </c>
      <c r="W16" s="51">
        <v>6.9087</v>
      </c>
      <c r="X16" s="51">
        <v>6.6814</v>
      </c>
      <c r="Y16" s="53">
        <f t="shared" si="5"/>
        <v>6.2709</v>
      </c>
      <c r="Z16" s="53">
        <f t="shared" si="6"/>
        <v>0.9149404297548562</v>
      </c>
      <c r="AA16" s="51">
        <v>2.2479</v>
      </c>
      <c r="AB16" s="51">
        <v>2.4348</v>
      </c>
      <c r="AC16" s="51">
        <v>3.3834</v>
      </c>
      <c r="AD16" s="53">
        <f t="shared" si="7"/>
        <v>2.6887000000000003</v>
      </c>
      <c r="AE16" s="53">
        <f t="shared" si="8"/>
        <v>0.6088423194883875</v>
      </c>
      <c r="AF16" s="54">
        <v>3.7748</v>
      </c>
      <c r="AG16" s="54">
        <v>4.065</v>
      </c>
      <c r="AH16" s="51">
        <v>3.252</v>
      </c>
      <c r="AI16" s="51">
        <v>3.6269</v>
      </c>
      <c r="AJ16" s="51">
        <v>3.1838</v>
      </c>
      <c r="AK16" s="51">
        <v>2.8411</v>
      </c>
      <c r="AL16" s="51">
        <v>2.9153</v>
      </c>
      <c r="AM16" s="54">
        <v>4.1404</v>
      </c>
      <c r="AN16" s="51">
        <v>2.8678</v>
      </c>
      <c r="AO16" s="53">
        <f t="shared" si="9"/>
        <v>3.4074555555555555</v>
      </c>
      <c r="AP16" s="53">
        <f t="shared" si="10"/>
        <v>0.510032121809775</v>
      </c>
      <c r="AQ16" s="51">
        <v>4.1353</v>
      </c>
      <c r="AR16" s="51">
        <v>3.5699</v>
      </c>
      <c r="AS16" s="51">
        <v>3.9836</v>
      </c>
      <c r="AT16" s="51">
        <v>3.7651</v>
      </c>
      <c r="AU16" s="51">
        <v>4.1281</v>
      </c>
      <c r="AV16" s="51">
        <v>3.6006</v>
      </c>
      <c r="AW16" s="51">
        <v>4.5231</v>
      </c>
      <c r="AX16" s="51">
        <v>4.2038</v>
      </c>
      <c r="AY16" s="51">
        <v>3.6961</v>
      </c>
      <c r="AZ16" s="51">
        <v>4.3673</v>
      </c>
      <c r="BA16" s="51">
        <v>3.8228</v>
      </c>
      <c r="BB16" s="51">
        <v>4.2954</v>
      </c>
      <c r="BC16" s="53">
        <f t="shared" si="11"/>
        <v>4.007591666666667</v>
      </c>
      <c r="BD16" s="53">
        <f t="shared" si="12"/>
        <v>0.3155184750629678</v>
      </c>
      <c r="BE16" s="51">
        <v>4.2686</v>
      </c>
      <c r="BF16" s="51">
        <v>4.2952</v>
      </c>
      <c r="BG16" s="51">
        <v>3.6684</v>
      </c>
      <c r="BH16" s="51">
        <v>3.8945</v>
      </c>
      <c r="BI16" s="51">
        <v>4.2011</v>
      </c>
      <c r="BJ16" s="51">
        <v>3.804</v>
      </c>
      <c r="BK16" s="51">
        <v>5.1623</v>
      </c>
      <c r="BL16" s="51">
        <v>4.914</v>
      </c>
      <c r="BM16" s="53">
        <f t="shared" si="13"/>
        <v>4.2760125</v>
      </c>
      <c r="BN16" s="53">
        <f t="shared" si="14"/>
        <v>0.5259154072051042</v>
      </c>
      <c r="BO16" s="51">
        <v>3.9335</v>
      </c>
      <c r="BP16" s="51">
        <v>4.2154</v>
      </c>
      <c r="BQ16" s="51">
        <v>3.2656</v>
      </c>
      <c r="BR16" s="51">
        <v>3.6681</v>
      </c>
      <c r="BS16" s="51">
        <v>3.4937</v>
      </c>
      <c r="BT16" s="51">
        <v>3.4567</v>
      </c>
      <c r="BU16" s="53">
        <f t="shared" si="15"/>
        <v>3.672166666666667</v>
      </c>
      <c r="BV16" s="53">
        <f t="shared" si="16"/>
        <v>0.3484212373932832</v>
      </c>
      <c r="CA16" s="49"/>
    </row>
    <row r="17" spans="1:79" ht="15">
      <c r="A17" s="4">
        <v>11</v>
      </c>
      <c r="B17" s="37" t="s">
        <v>8</v>
      </c>
      <c r="C17" s="51">
        <v>1.148</v>
      </c>
      <c r="D17" s="51">
        <v>1.0643</v>
      </c>
      <c r="E17" s="51"/>
      <c r="F17" s="51">
        <v>0.8509</v>
      </c>
      <c r="G17" s="51"/>
      <c r="H17" s="51">
        <v>0.7968</v>
      </c>
      <c r="I17" s="53">
        <f t="shared" si="2"/>
        <v>0.9650000000000001</v>
      </c>
      <c r="J17" s="53">
        <f t="shared" si="3"/>
        <v>0.16798763843410103</v>
      </c>
      <c r="K17" s="51">
        <v>0.5235</v>
      </c>
      <c r="L17" s="51">
        <v>0.5535</v>
      </c>
      <c r="M17" s="53">
        <f t="shared" si="4"/>
        <v>0.5385</v>
      </c>
      <c r="N17" s="55">
        <f t="shared" si="17"/>
        <v>0.021213203435596444</v>
      </c>
      <c r="O17" s="51">
        <v>1.3559</v>
      </c>
      <c r="P17" s="51">
        <v>0.5636</v>
      </c>
      <c r="Q17" s="51">
        <v>0.7294</v>
      </c>
      <c r="R17" s="51">
        <v>0.499</v>
      </c>
      <c r="S17" s="51">
        <v>0.4881</v>
      </c>
      <c r="T17" s="53">
        <f>AVERAGE(O17:Q17,R17:S17)</f>
        <v>0.7272000000000001</v>
      </c>
      <c r="U17" s="53">
        <f>STDEV(O17:Q17,R17:S17)</f>
        <v>0.36444393944748227</v>
      </c>
      <c r="V17" s="51">
        <v>0.712</v>
      </c>
      <c r="W17" s="51"/>
      <c r="X17" s="51"/>
      <c r="Y17" s="53">
        <f t="shared" si="5"/>
        <v>0.712</v>
      </c>
      <c r="Z17" s="53"/>
      <c r="AA17" s="51">
        <v>0.9887</v>
      </c>
      <c r="AB17" s="51">
        <v>1.1494</v>
      </c>
      <c r="AC17" s="51">
        <v>1.5454</v>
      </c>
      <c r="AD17" s="53">
        <f t="shared" si="7"/>
        <v>1.2278333333333336</v>
      </c>
      <c r="AE17" s="53">
        <f t="shared" si="8"/>
        <v>0.28651799827119534</v>
      </c>
      <c r="AF17" s="54">
        <v>0.9304</v>
      </c>
      <c r="AG17" s="54">
        <v>0.64</v>
      </c>
      <c r="AH17" s="51">
        <v>0.44</v>
      </c>
      <c r="AI17" s="51">
        <v>0.6843</v>
      </c>
      <c r="AJ17" s="51">
        <v>0.6069</v>
      </c>
      <c r="AK17" s="51">
        <v>0.5989</v>
      </c>
      <c r="AL17" s="51">
        <v>0.6153</v>
      </c>
      <c r="AM17" s="54">
        <v>0.7501</v>
      </c>
      <c r="AN17" s="51">
        <v>0.5558</v>
      </c>
      <c r="AO17" s="53">
        <f t="shared" si="9"/>
        <v>0.6468555555555555</v>
      </c>
      <c r="AP17" s="53">
        <f t="shared" si="10"/>
        <v>0.13623427534133153</v>
      </c>
      <c r="AQ17" s="51">
        <v>1.4523</v>
      </c>
      <c r="AR17" s="51">
        <v>1.5287</v>
      </c>
      <c r="AS17" s="51">
        <v>1.7247</v>
      </c>
      <c r="AT17" s="51">
        <v>1.6133</v>
      </c>
      <c r="AU17" s="51">
        <v>1.3335</v>
      </c>
      <c r="AV17" s="51">
        <v>1.5271</v>
      </c>
      <c r="AW17" s="51">
        <v>1.7136</v>
      </c>
      <c r="AX17" s="51">
        <v>1.4766</v>
      </c>
      <c r="AY17" s="51">
        <v>1.6814</v>
      </c>
      <c r="AZ17" s="51">
        <v>1.762</v>
      </c>
      <c r="BA17" s="51">
        <v>1.7487</v>
      </c>
      <c r="BB17" s="51">
        <v>1.6635</v>
      </c>
      <c r="BC17" s="53">
        <f t="shared" si="11"/>
        <v>1.6021166666666666</v>
      </c>
      <c r="BD17" s="53">
        <f t="shared" si="12"/>
        <v>0.13686598510509426</v>
      </c>
      <c r="BE17" s="51">
        <v>1.4382</v>
      </c>
      <c r="BF17" s="51">
        <v>1.3769</v>
      </c>
      <c r="BG17" s="51">
        <v>1.2555</v>
      </c>
      <c r="BH17" s="51">
        <v>0.9965</v>
      </c>
      <c r="BI17" s="51">
        <v>1.2724</v>
      </c>
      <c r="BJ17" s="51">
        <v>1.6506</v>
      </c>
      <c r="BK17" s="51">
        <v>0.6709</v>
      </c>
      <c r="BL17" s="51">
        <v>1.1549</v>
      </c>
      <c r="BM17" s="53">
        <f t="shared" si="13"/>
        <v>1.2269875000000001</v>
      </c>
      <c r="BN17" s="53">
        <f t="shared" si="14"/>
        <v>0.296879410042432</v>
      </c>
      <c r="BO17" s="51">
        <v>1.5653</v>
      </c>
      <c r="BP17" s="51">
        <v>1.3417</v>
      </c>
      <c r="BQ17" s="51">
        <v>1.7357</v>
      </c>
      <c r="BR17" s="51">
        <v>1.4836</v>
      </c>
      <c r="BS17" s="51">
        <v>1.5907</v>
      </c>
      <c r="BT17" s="51">
        <v>1.4754</v>
      </c>
      <c r="BU17" s="53">
        <f t="shared" si="15"/>
        <v>1.5320666666666665</v>
      </c>
      <c r="BV17" s="53">
        <f t="shared" si="16"/>
        <v>0.13252052922723584</v>
      </c>
      <c r="CA17" s="49"/>
    </row>
    <row r="18" spans="1:79" ht="15">
      <c r="A18" s="4">
        <v>12</v>
      </c>
      <c r="B18" s="31"/>
      <c r="C18" s="51"/>
      <c r="D18" s="51"/>
      <c r="E18" s="51"/>
      <c r="F18" s="51"/>
      <c r="G18" s="51"/>
      <c r="H18" s="51"/>
      <c r="I18" s="53"/>
      <c r="J18" s="53"/>
      <c r="K18" s="51">
        <v>0.5694</v>
      </c>
      <c r="L18" s="51">
        <v>0.7167</v>
      </c>
      <c r="M18" s="53">
        <f t="shared" si="4"/>
        <v>0.64305</v>
      </c>
      <c r="N18" s="53">
        <f t="shared" si="17"/>
        <v>0.10415682886877814</v>
      </c>
      <c r="O18" s="51">
        <v>0.3994</v>
      </c>
      <c r="P18" s="51">
        <v>0.732</v>
      </c>
      <c r="Q18" s="51"/>
      <c r="R18" s="51">
        <v>0.2748</v>
      </c>
      <c r="S18" s="51">
        <v>0.2764</v>
      </c>
      <c r="T18" s="53">
        <f>AVERAGE(O18:P18,R18:S18)</f>
        <v>0.42064999999999997</v>
      </c>
      <c r="U18" s="53">
        <f>STDEV(O18:P18,R18:S18)</f>
        <v>0.2156159162337821</v>
      </c>
      <c r="V18" s="51"/>
      <c r="W18" s="51">
        <v>0.704</v>
      </c>
      <c r="X18" s="51">
        <v>0.7829</v>
      </c>
      <c r="Y18" s="53">
        <f t="shared" si="5"/>
        <v>0.7434499999999999</v>
      </c>
      <c r="Z18" s="53">
        <f t="shared" si="6"/>
        <v>0.05579072503561865</v>
      </c>
      <c r="AA18" s="51">
        <v>0.2517</v>
      </c>
      <c r="AB18" s="51">
        <v>0.1242</v>
      </c>
      <c r="AC18" s="51"/>
      <c r="AD18" s="53">
        <f t="shared" si="7"/>
        <v>0.18795</v>
      </c>
      <c r="AE18" s="53">
        <f t="shared" si="8"/>
        <v>0.09015611460128481</v>
      </c>
      <c r="AF18" s="54">
        <v>0.7202</v>
      </c>
      <c r="AG18" s="54">
        <v>0.2737</v>
      </c>
      <c r="AH18" s="51">
        <v>0.2111</v>
      </c>
      <c r="AI18" s="51"/>
      <c r="AJ18" s="51">
        <v>0.2128</v>
      </c>
      <c r="AK18" s="51"/>
      <c r="AL18" s="51"/>
      <c r="AM18" s="54">
        <v>0.3504</v>
      </c>
      <c r="AN18" s="51"/>
      <c r="AO18" s="53">
        <f t="shared" si="9"/>
        <v>0.35364000000000007</v>
      </c>
      <c r="AP18" s="53">
        <f t="shared" si="10"/>
        <v>0.21267386534315855</v>
      </c>
      <c r="AQ18" s="51">
        <v>0.0942</v>
      </c>
      <c r="AR18" s="51"/>
      <c r="AS18" s="51"/>
      <c r="AT18" s="51">
        <v>0.1219</v>
      </c>
      <c r="AU18" s="51"/>
      <c r="AV18" s="51">
        <v>0.1148</v>
      </c>
      <c r="AW18" s="51"/>
      <c r="AX18" s="51"/>
      <c r="AY18" s="51">
        <v>0.0936</v>
      </c>
      <c r="AZ18" s="51"/>
      <c r="BA18" s="51"/>
      <c r="BB18" s="51"/>
      <c r="BC18" s="53">
        <f t="shared" si="11"/>
        <v>0.10612500000000001</v>
      </c>
      <c r="BD18" s="53">
        <f t="shared" si="12"/>
        <v>0.014412812586954128</v>
      </c>
      <c r="BE18" s="51">
        <v>0.1235</v>
      </c>
      <c r="BF18" s="51">
        <v>0.1946</v>
      </c>
      <c r="BG18" s="51">
        <v>0.1297</v>
      </c>
      <c r="BH18" s="51"/>
      <c r="BI18" s="51">
        <v>0.1356</v>
      </c>
      <c r="BJ18" s="51">
        <v>0.3183</v>
      </c>
      <c r="BK18" s="51"/>
      <c r="BL18" s="51"/>
      <c r="BM18" s="53">
        <f t="shared" si="13"/>
        <v>0.18034</v>
      </c>
      <c r="BN18" s="53">
        <f t="shared" si="14"/>
        <v>0.08220883772441995</v>
      </c>
      <c r="BO18" s="51">
        <v>0.099</v>
      </c>
      <c r="BP18" s="51"/>
      <c r="BQ18" s="51"/>
      <c r="BR18" s="51"/>
      <c r="BS18" s="51">
        <v>0.1036</v>
      </c>
      <c r="BT18" s="51"/>
      <c r="BU18" s="53">
        <f t="shared" si="15"/>
        <v>0.1013</v>
      </c>
      <c r="BV18" s="53">
        <f t="shared" si="16"/>
        <v>0.0032526911934581135</v>
      </c>
      <c r="CA18" s="49"/>
    </row>
    <row r="19" spans="1:79" ht="15">
      <c r="A19" s="4">
        <v>13</v>
      </c>
      <c r="B19" s="37" t="s">
        <v>9</v>
      </c>
      <c r="C19" s="51"/>
      <c r="D19" s="51"/>
      <c r="E19" s="51"/>
      <c r="F19" s="51"/>
      <c r="G19" s="51"/>
      <c r="H19" s="51"/>
      <c r="I19" s="53"/>
      <c r="J19" s="53"/>
      <c r="K19" s="51">
        <v>0.3742</v>
      </c>
      <c r="L19" s="51"/>
      <c r="M19" s="53">
        <f t="shared" si="4"/>
        <v>0.3742</v>
      </c>
      <c r="N19" s="53"/>
      <c r="O19" s="51"/>
      <c r="P19" s="51"/>
      <c r="Q19" s="51"/>
      <c r="R19" s="51"/>
      <c r="S19" s="51"/>
      <c r="T19" s="53"/>
      <c r="U19" s="53"/>
      <c r="V19" s="51">
        <v>0.1258</v>
      </c>
      <c r="W19" s="51"/>
      <c r="X19" s="51"/>
      <c r="Y19" s="53">
        <f t="shared" si="5"/>
        <v>0.1258</v>
      </c>
      <c r="Z19" s="53"/>
      <c r="AA19" s="51"/>
      <c r="AB19" s="51"/>
      <c r="AC19" s="51"/>
      <c r="AD19" s="53"/>
      <c r="AE19" s="53"/>
      <c r="AF19" s="51"/>
      <c r="AG19" s="51"/>
      <c r="AH19" s="51"/>
      <c r="AI19" s="51"/>
      <c r="AJ19" s="51"/>
      <c r="AK19" s="51">
        <v>0.1985</v>
      </c>
      <c r="AL19" s="51"/>
      <c r="AM19" s="51"/>
      <c r="AN19" s="51"/>
      <c r="AO19" s="53">
        <f t="shared" si="9"/>
        <v>0.1985</v>
      </c>
      <c r="AP19" s="53"/>
      <c r="AQ19" s="51"/>
      <c r="AR19" s="51"/>
      <c r="AS19" s="51"/>
      <c r="AT19" s="51"/>
      <c r="AU19" s="51">
        <v>0.2305</v>
      </c>
      <c r="AV19" s="51"/>
      <c r="AW19" s="51"/>
      <c r="AX19" s="51"/>
      <c r="AY19" s="51"/>
      <c r="AZ19" s="51"/>
      <c r="BA19" s="51"/>
      <c r="BB19" s="51"/>
      <c r="BC19" s="53">
        <f t="shared" si="11"/>
        <v>0.2305</v>
      </c>
      <c r="BD19" s="53"/>
      <c r="BE19" s="51"/>
      <c r="BF19" s="51"/>
      <c r="BG19" s="51"/>
      <c r="BH19" s="51">
        <v>0.4593</v>
      </c>
      <c r="BI19" s="51"/>
      <c r="BJ19" s="51"/>
      <c r="BK19" s="51"/>
      <c r="BL19" s="51"/>
      <c r="BM19" s="53">
        <f t="shared" si="13"/>
        <v>0.4593</v>
      </c>
      <c r="BN19" s="53"/>
      <c r="BO19" s="51"/>
      <c r="BP19" s="51"/>
      <c r="BQ19" s="51">
        <v>1.3206</v>
      </c>
      <c r="BR19" s="51">
        <v>0.1771</v>
      </c>
      <c r="BS19" s="51"/>
      <c r="BT19" s="51">
        <v>0.3459</v>
      </c>
      <c r="BU19" s="53">
        <f t="shared" si="15"/>
        <v>0.6145333333333333</v>
      </c>
      <c r="BV19" s="53">
        <f t="shared" si="16"/>
        <v>0.6172689554265088</v>
      </c>
      <c r="CA19" s="49"/>
    </row>
    <row r="20" spans="1:74" ht="15">
      <c r="A20" s="4">
        <v>14</v>
      </c>
      <c r="B20" s="37" t="s">
        <v>66</v>
      </c>
      <c r="C20" s="51"/>
      <c r="D20" s="51">
        <v>0.645</v>
      </c>
      <c r="E20" s="51"/>
      <c r="F20" s="51">
        <v>0.7825</v>
      </c>
      <c r="G20" s="51"/>
      <c r="H20" s="51">
        <v>0.3406</v>
      </c>
      <c r="I20" s="53">
        <f t="shared" si="2"/>
        <v>0.5893666666666667</v>
      </c>
      <c r="J20" s="53">
        <f t="shared" si="3"/>
        <v>0.22614199816339567</v>
      </c>
      <c r="K20" s="51">
        <v>0.4025</v>
      </c>
      <c r="L20" s="51">
        <v>0.4476</v>
      </c>
      <c r="M20" s="53">
        <f t="shared" si="4"/>
        <v>0.42505000000000004</v>
      </c>
      <c r="N20" s="55">
        <f t="shared" si="17"/>
        <v>0.031890515831513276</v>
      </c>
      <c r="O20" s="51">
        <v>0.7066</v>
      </c>
      <c r="P20" s="51">
        <v>0.3119</v>
      </c>
      <c r="Q20" s="51">
        <v>0.3543</v>
      </c>
      <c r="R20" s="51">
        <v>0.2165</v>
      </c>
      <c r="S20" s="51">
        <v>0.2043</v>
      </c>
      <c r="T20" s="53">
        <f>AVERAGE(O20:Q20,R20:S20)</f>
        <v>0.35872</v>
      </c>
      <c r="U20" s="53">
        <f>STDEV(O20:Q20,R20:S20)</f>
        <v>0.2045141853270819</v>
      </c>
      <c r="V20" s="51">
        <v>0.4429</v>
      </c>
      <c r="W20" s="51"/>
      <c r="X20" s="51"/>
      <c r="Y20" s="53">
        <f t="shared" si="5"/>
        <v>0.4429</v>
      </c>
      <c r="Z20" s="53"/>
      <c r="AA20" s="51">
        <v>1.0774</v>
      </c>
      <c r="AB20" s="51">
        <v>0.5201</v>
      </c>
      <c r="AC20" s="51">
        <v>0.4501</v>
      </c>
      <c r="AD20" s="53">
        <f t="shared" si="7"/>
        <v>0.6825333333333333</v>
      </c>
      <c r="AE20" s="53">
        <f t="shared" si="8"/>
        <v>0.34375101939242764</v>
      </c>
      <c r="AF20" s="51">
        <v>0.2878</v>
      </c>
      <c r="AG20" s="52"/>
      <c r="AH20" s="51">
        <v>0.1954</v>
      </c>
      <c r="AI20" s="51"/>
      <c r="AJ20" s="51">
        <v>0.3234</v>
      </c>
      <c r="AK20" s="51">
        <v>0.2246</v>
      </c>
      <c r="AL20" s="51">
        <v>0.1557</v>
      </c>
      <c r="AM20" s="54">
        <v>0.1706</v>
      </c>
      <c r="AN20" s="51">
        <v>0.2133</v>
      </c>
      <c r="AO20" s="53">
        <f t="shared" si="9"/>
        <v>0.2244</v>
      </c>
      <c r="AP20" s="53">
        <f t="shared" si="10"/>
        <v>0.061099563555451625</v>
      </c>
      <c r="AQ20" s="51">
        <v>2.2213</v>
      </c>
      <c r="AR20" s="51">
        <v>1.9262</v>
      </c>
      <c r="AS20" s="51">
        <v>1.9696</v>
      </c>
      <c r="AT20" s="51">
        <v>0.9752</v>
      </c>
      <c r="AU20" s="51">
        <v>1.2443</v>
      </c>
      <c r="AV20" s="51">
        <v>1.4235</v>
      </c>
      <c r="AW20" s="51">
        <v>1.0341</v>
      </c>
      <c r="AX20" s="51">
        <v>1.4243</v>
      </c>
      <c r="AY20" s="51">
        <v>1.3466</v>
      </c>
      <c r="AZ20" s="51">
        <v>1.5356</v>
      </c>
      <c r="BA20" s="51">
        <v>1.1062</v>
      </c>
      <c r="BB20" s="51">
        <v>1.3833</v>
      </c>
      <c r="BC20" s="53">
        <f t="shared" si="11"/>
        <v>1.4658500000000003</v>
      </c>
      <c r="BD20" s="53">
        <f t="shared" si="12"/>
        <v>0.3898005259103675</v>
      </c>
      <c r="BE20" s="51">
        <v>0.4932</v>
      </c>
      <c r="BF20" s="51">
        <v>0.4951</v>
      </c>
      <c r="BG20" s="51">
        <v>0.6214</v>
      </c>
      <c r="BH20" s="51">
        <v>0.6371</v>
      </c>
      <c r="BI20" s="51">
        <v>0.5781</v>
      </c>
      <c r="BJ20" s="51">
        <v>0.6453</v>
      </c>
      <c r="BK20" s="51">
        <v>0.3411</v>
      </c>
      <c r="BL20" s="51">
        <v>0.5343</v>
      </c>
      <c r="BM20" s="53">
        <f t="shared" si="13"/>
        <v>0.5432</v>
      </c>
      <c r="BN20" s="53">
        <f t="shared" si="14"/>
        <v>0.10163808341364931</v>
      </c>
      <c r="BO20" s="51">
        <v>1.7827</v>
      </c>
      <c r="BP20" s="51">
        <v>1.5564</v>
      </c>
      <c r="BQ20" s="51">
        <v>1.9038</v>
      </c>
      <c r="BR20" s="51">
        <v>1.7145</v>
      </c>
      <c r="BS20" s="51">
        <v>1.8519</v>
      </c>
      <c r="BT20" s="51">
        <v>1.4566</v>
      </c>
      <c r="BU20" s="53">
        <f t="shared" si="15"/>
        <v>1.7109833333333333</v>
      </c>
      <c r="BV20" s="53">
        <f t="shared" si="16"/>
        <v>0.17366537267592141</v>
      </c>
    </row>
    <row r="21" spans="1:74" ht="15">
      <c r="A21" s="4">
        <v>15</v>
      </c>
      <c r="B21" s="37" t="s">
        <v>10</v>
      </c>
      <c r="C21" s="51"/>
      <c r="D21" s="51">
        <v>0.9293</v>
      </c>
      <c r="E21" s="51"/>
      <c r="F21" s="51">
        <v>0.5206</v>
      </c>
      <c r="G21" s="51"/>
      <c r="H21" s="51"/>
      <c r="I21" s="53">
        <f t="shared" si="2"/>
        <v>0.72495</v>
      </c>
      <c r="J21" s="53">
        <f t="shared" si="3"/>
        <v>0.28899454147094206</v>
      </c>
      <c r="K21" s="51">
        <v>2.943</v>
      </c>
      <c r="L21" s="51">
        <v>2.9454</v>
      </c>
      <c r="M21" s="53">
        <f t="shared" si="4"/>
        <v>2.9442</v>
      </c>
      <c r="N21" s="55">
        <f t="shared" si="17"/>
        <v>0.001697056274847527</v>
      </c>
      <c r="O21" s="51">
        <v>2.5166</v>
      </c>
      <c r="P21" s="51">
        <v>1.9417</v>
      </c>
      <c r="Q21" s="51">
        <v>0.4558</v>
      </c>
      <c r="R21" s="51">
        <v>1.0302</v>
      </c>
      <c r="S21" s="51">
        <v>1.0446</v>
      </c>
      <c r="T21" s="53">
        <f>AVERAGE(O21:P21,R21:S21)</f>
        <v>1.6332749999999998</v>
      </c>
      <c r="U21" s="53">
        <f>STDEV(O21:P21,R21:S21)</f>
        <v>0.7270091121620605</v>
      </c>
      <c r="V21" s="51">
        <v>0.3069</v>
      </c>
      <c r="W21" s="51"/>
      <c r="X21" s="51">
        <v>1.4468</v>
      </c>
      <c r="Y21" s="53">
        <f t="shared" si="5"/>
        <v>0.87685</v>
      </c>
      <c r="Z21" s="53">
        <f t="shared" si="6"/>
        <v>0.8060310198745457</v>
      </c>
      <c r="AA21" s="51">
        <v>4.8352</v>
      </c>
      <c r="AB21" s="51">
        <v>1.043</v>
      </c>
      <c r="AC21" s="51">
        <v>1.3519</v>
      </c>
      <c r="AD21" s="53">
        <f t="shared" si="7"/>
        <v>2.4100333333333332</v>
      </c>
      <c r="AE21" s="53">
        <f t="shared" si="8"/>
        <v>2.10592730722913</v>
      </c>
      <c r="AF21" s="54">
        <v>0.4252</v>
      </c>
      <c r="AG21" s="54">
        <v>0.3473</v>
      </c>
      <c r="AH21" s="51">
        <v>0.3745</v>
      </c>
      <c r="AI21" s="51"/>
      <c r="AJ21" s="51">
        <v>0.5429</v>
      </c>
      <c r="AK21" s="51">
        <v>0.1443</v>
      </c>
      <c r="AL21" s="51">
        <v>0.1119</v>
      </c>
      <c r="AM21" s="54">
        <v>0.3651</v>
      </c>
      <c r="AN21" s="51">
        <v>0.2318</v>
      </c>
      <c r="AO21" s="53">
        <f t="shared" si="9"/>
        <v>0.317875</v>
      </c>
      <c r="AP21" s="53">
        <f t="shared" si="10"/>
        <v>0.1456121143900563</v>
      </c>
      <c r="AQ21" s="51">
        <v>1.8102</v>
      </c>
      <c r="AR21" s="51">
        <v>1.6727</v>
      </c>
      <c r="AS21" s="51">
        <v>1.7569</v>
      </c>
      <c r="AT21" s="51">
        <v>1.5575</v>
      </c>
      <c r="AU21" s="51">
        <v>1.2875</v>
      </c>
      <c r="AV21" s="51">
        <v>1.1703</v>
      </c>
      <c r="AW21" s="51">
        <v>0.5777</v>
      </c>
      <c r="AX21" s="51">
        <v>1.1574</v>
      </c>
      <c r="AY21" s="51">
        <v>0.8229</v>
      </c>
      <c r="AZ21" s="51">
        <v>1.0171</v>
      </c>
      <c r="BA21" s="51">
        <v>0.8896</v>
      </c>
      <c r="BB21" s="51">
        <v>1.0328</v>
      </c>
      <c r="BC21" s="53">
        <f t="shared" si="11"/>
        <v>1.229383333333333</v>
      </c>
      <c r="BD21" s="53">
        <f t="shared" si="12"/>
        <v>0.39553690055034063</v>
      </c>
      <c r="BE21" s="51">
        <v>0.2771</v>
      </c>
      <c r="BF21" s="51">
        <v>0.3244</v>
      </c>
      <c r="BG21" s="51">
        <v>0.666</v>
      </c>
      <c r="BH21" s="51">
        <v>0.8453</v>
      </c>
      <c r="BI21" s="51">
        <v>0.7937</v>
      </c>
      <c r="BJ21" s="51">
        <v>0.3562</v>
      </c>
      <c r="BK21" s="51">
        <v>0.8886</v>
      </c>
      <c r="BL21" s="51">
        <v>1.1893</v>
      </c>
      <c r="BM21" s="53">
        <f t="shared" si="13"/>
        <v>0.667575</v>
      </c>
      <c r="BN21" s="53">
        <f t="shared" si="14"/>
        <v>0.3241999812725824</v>
      </c>
      <c r="BO21" s="51">
        <v>1.5791</v>
      </c>
      <c r="BP21" s="51">
        <v>1.4789</v>
      </c>
      <c r="BQ21" s="51">
        <v>1.149</v>
      </c>
      <c r="BR21" s="51">
        <v>1.3716</v>
      </c>
      <c r="BS21" s="51">
        <v>1.5409</v>
      </c>
      <c r="BT21" s="51">
        <v>0.7689</v>
      </c>
      <c r="BU21" s="53">
        <f t="shared" si="15"/>
        <v>1.3147333333333333</v>
      </c>
      <c r="BV21" s="53">
        <f t="shared" si="16"/>
        <v>0.3087481735438551</v>
      </c>
    </row>
    <row r="22" spans="1:74" ht="15">
      <c r="A22" s="4">
        <v>16</v>
      </c>
      <c r="B22" s="60" t="s">
        <v>11</v>
      </c>
      <c r="C22" s="51"/>
      <c r="D22" s="51"/>
      <c r="E22" s="51"/>
      <c r="F22" s="51"/>
      <c r="G22" s="51"/>
      <c r="H22" s="51"/>
      <c r="I22" s="53"/>
      <c r="J22" s="53"/>
      <c r="K22" s="51">
        <v>0.5108</v>
      </c>
      <c r="L22" s="51"/>
      <c r="M22" s="53">
        <f t="shared" si="4"/>
        <v>0.5108</v>
      </c>
      <c r="N22" s="53"/>
      <c r="O22" s="51">
        <v>1.1382</v>
      </c>
      <c r="P22" s="51">
        <v>0.4294</v>
      </c>
      <c r="Q22" s="51"/>
      <c r="R22" s="51">
        <v>0.7411</v>
      </c>
      <c r="S22" s="51">
        <v>0.7326</v>
      </c>
      <c r="T22" s="53">
        <f>AVERAGE(O22:P22,R22:S22)</f>
        <v>0.760325</v>
      </c>
      <c r="U22" s="53">
        <f>STDEV(O22:P22,R22:S22)</f>
        <v>0.29065394515356774</v>
      </c>
      <c r="V22" s="51"/>
      <c r="W22" s="51"/>
      <c r="X22" s="51"/>
      <c r="Y22" s="53"/>
      <c r="Z22" s="53"/>
      <c r="AA22" s="51">
        <v>0.8053</v>
      </c>
      <c r="AB22" s="51">
        <v>0.6748</v>
      </c>
      <c r="AC22" s="51">
        <v>0.751</v>
      </c>
      <c r="AD22" s="53">
        <f t="shared" si="7"/>
        <v>0.7437</v>
      </c>
      <c r="AE22" s="53">
        <f t="shared" si="8"/>
        <v>0.06555554896421815</v>
      </c>
      <c r="AF22" s="54">
        <v>1.4598</v>
      </c>
      <c r="AG22" s="54">
        <v>1.6923</v>
      </c>
      <c r="AH22" s="51">
        <v>3.3473</v>
      </c>
      <c r="AI22" s="51">
        <v>1.2603</v>
      </c>
      <c r="AJ22" s="51">
        <v>0.9775</v>
      </c>
      <c r="AK22" s="51"/>
      <c r="AL22" s="51">
        <v>0.6895</v>
      </c>
      <c r="AM22" s="54">
        <v>1.3424</v>
      </c>
      <c r="AN22" s="51">
        <v>1.3976</v>
      </c>
      <c r="AO22" s="53">
        <f t="shared" si="9"/>
        <v>1.5208375</v>
      </c>
      <c r="AP22" s="53">
        <f t="shared" si="10"/>
        <v>0.7991365982600043</v>
      </c>
      <c r="AQ22" s="51">
        <v>0.2784</v>
      </c>
      <c r="AR22" s="51">
        <v>0.2326</v>
      </c>
      <c r="AS22" s="51"/>
      <c r="AT22" s="51">
        <v>0.3952</v>
      </c>
      <c r="AU22" s="51"/>
      <c r="AV22" s="51">
        <v>0.4167</v>
      </c>
      <c r="AW22" s="51"/>
      <c r="AX22" s="51"/>
      <c r="AY22" s="51">
        <v>0.3844</v>
      </c>
      <c r="AZ22" s="51"/>
      <c r="BA22" s="51">
        <v>1.1215</v>
      </c>
      <c r="BB22" s="51">
        <v>0.3559</v>
      </c>
      <c r="BC22" s="53">
        <f t="shared" si="11"/>
        <v>0.4549571428571429</v>
      </c>
      <c r="BD22" s="53">
        <f t="shared" si="12"/>
        <v>0.30130816371915553</v>
      </c>
      <c r="BE22" s="51">
        <v>0.3671</v>
      </c>
      <c r="BF22" s="51"/>
      <c r="BG22" s="51">
        <v>0.3922</v>
      </c>
      <c r="BH22" s="51"/>
      <c r="BI22" s="51">
        <v>0.27</v>
      </c>
      <c r="BJ22" s="51"/>
      <c r="BK22" s="51">
        <v>1.6507</v>
      </c>
      <c r="BL22" s="51">
        <v>0.7594</v>
      </c>
      <c r="BM22" s="53">
        <f t="shared" si="13"/>
        <v>0.68788</v>
      </c>
      <c r="BN22" s="53">
        <f t="shared" si="14"/>
        <v>0.5694487746935628</v>
      </c>
      <c r="BO22" s="51">
        <v>0.5874</v>
      </c>
      <c r="BP22" s="51">
        <v>0.7387</v>
      </c>
      <c r="BQ22" s="51"/>
      <c r="BR22" s="51"/>
      <c r="BS22" s="51">
        <v>0.5225</v>
      </c>
      <c r="BT22" s="51"/>
      <c r="BU22" s="53">
        <f t="shared" si="15"/>
        <v>0.6162</v>
      </c>
      <c r="BV22" s="53">
        <f t="shared" si="16"/>
        <v>0.11094002884441607</v>
      </c>
    </row>
    <row r="23" spans="1:74" ht="15">
      <c r="A23" s="4">
        <v>17</v>
      </c>
      <c r="B23" s="60" t="s">
        <v>12</v>
      </c>
      <c r="C23" s="51"/>
      <c r="D23" s="51"/>
      <c r="E23" s="51"/>
      <c r="F23" s="51">
        <v>0.3144</v>
      </c>
      <c r="G23" s="51"/>
      <c r="H23" s="51"/>
      <c r="I23" s="53">
        <f t="shared" si="2"/>
        <v>0.3144</v>
      </c>
      <c r="J23" s="53"/>
      <c r="K23" s="51">
        <v>0.4869</v>
      </c>
      <c r="L23" s="51"/>
      <c r="M23" s="53">
        <f t="shared" si="4"/>
        <v>0.4869</v>
      </c>
      <c r="N23" s="53"/>
      <c r="O23" s="51">
        <v>0.2925</v>
      </c>
      <c r="P23" s="51">
        <v>0.3708</v>
      </c>
      <c r="Q23" s="51">
        <v>0.45</v>
      </c>
      <c r="R23" s="51">
        <v>0.5789</v>
      </c>
      <c r="S23" s="51">
        <v>0.5716</v>
      </c>
      <c r="T23" s="53">
        <f>AVERAGE(O23:Q23,R23:S23)</f>
        <v>0.45275999999999994</v>
      </c>
      <c r="U23" s="53">
        <f>STDEV(O23:Q23,R23:S23)</f>
        <v>0.12494255880203525</v>
      </c>
      <c r="V23" s="51">
        <v>0.2075</v>
      </c>
      <c r="W23" s="51"/>
      <c r="X23" s="51"/>
      <c r="Y23" s="53">
        <f t="shared" si="5"/>
        <v>0.2075</v>
      </c>
      <c r="Z23" s="53"/>
      <c r="AA23" s="51">
        <v>0.5645</v>
      </c>
      <c r="AB23" s="51">
        <v>0.3273</v>
      </c>
      <c r="AC23" s="51">
        <v>0.5976</v>
      </c>
      <c r="AD23" s="53">
        <f t="shared" si="7"/>
        <v>0.4964666666666666</v>
      </c>
      <c r="AE23" s="53">
        <f t="shared" si="8"/>
        <v>0.14743447131974727</v>
      </c>
      <c r="AF23" s="54">
        <v>1.74</v>
      </c>
      <c r="AG23" s="54">
        <v>1.1583</v>
      </c>
      <c r="AH23" s="51">
        <v>1.3459</v>
      </c>
      <c r="AI23" s="51">
        <v>0.9568</v>
      </c>
      <c r="AJ23" s="61">
        <v>0.9488</v>
      </c>
      <c r="AK23" s="51">
        <v>0.6937</v>
      </c>
      <c r="AL23" s="51">
        <v>0.6938</v>
      </c>
      <c r="AM23" s="54">
        <v>2.016</v>
      </c>
      <c r="AN23" s="51">
        <v>0.5618</v>
      </c>
      <c r="AO23" s="53">
        <f t="shared" si="9"/>
        <v>1.1239</v>
      </c>
      <c r="AP23" s="53">
        <f t="shared" si="10"/>
        <v>0.496297020442396</v>
      </c>
      <c r="AQ23" s="51">
        <v>0.065</v>
      </c>
      <c r="AR23" s="51">
        <v>0.0798</v>
      </c>
      <c r="AS23" s="51"/>
      <c r="AT23" s="51">
        <v>0.081</v>
      </c>
      <c r="AU23" s="61">
        <v>0.3694</v>
      </c>
      <c r="AV23" s="51"/>
      <c r="AW23" s="51">
        <v>0.4869</v>
      </c>
      <c r="AX23" s="51"/>
      <c r="AY23" s="51">
        <v>0.0521</v>
      </c>
      <c r="AZ23" s="51"/>
      <c r="BA23" s="51"/>
      <c r="BB23" s="51"/>
      <c r="BC23" s="53">
        <f t="shared" si="11"/>
        <v>0.18903333333333336</v>
      </c>
      <c r="BD23" s="53">
        <f t="shared" si="12"/>
        <v>0.18920613802587552</v>
      </c>
      <c r="BE23" s="51">
        <v>0.1117</v>
      </c>
      <c r="BF23" s="51">
        <v>0.3839</v>
      </c>
      <c r="BG23" s="51">
        <v>0.1229</v>
      </c>
      <c r="BH23" s="51">
        <v>0.2622</v>
      </c>
      <c r="BI23" s="51">
        <v>0.1699</v>
      </c>
      <c r="BJ23" s="51">
        <v>0.2806</v>
      </c>
      <c r="BK23" s="51">
        <v>0.2534</v>
      </c>
      <c r="BL23" s="51">
        <v>0.149</v>
      </c>
      <c r="BM23" s="53">
        <f t="shared" si="13"/>
        <v>0.2167</v>
      </c>
      <c r="BN23" s="53">
        <f t="shared" si="14"/>
        <v>0.09415273306100644</v>
      </c>
      <c r="BO23" s="51">
        <v>0.0713</v>
      </c>
      <c r="BP23" s="51">
        <v>0.1255</v>
      </c>
      <c r="BQ23" s="51"/>
      <c r="BR23" s="51">
        <v>0.429</v>
      </c>
      <c r="BS23" s="51">
        <v>0.0637</v>
      </c>
      <c r="BT23" s="51">
        <v>0.47</v>
      </c>
      <c r="BU23" s="53">
        <f t="shared" si="15"/>
        <v>0.2319</v>
      </c>
      <c r="BV23" s="53">
        <f t="shared" si="16"/>
        <v>0.20058949374281793</v>
      </c>
    </row>
    <row r="24" spans="1:74" ht="15">
      <c r="A24" s="4">
        <v>18</v>
      </c>
      <c r="B24" s="62">
        <v>0.8347222222222223</v>
      </c>
      <c r="C24" s="51"/>
      <c r="D24" s="51"/>
      <c r="E24" s="51"/>
      <c r="F24" s="51"/>
      <c r="G24" s="51"/>
      <c r="H24" s="51"/>
      <c r="I24" s="53"/>
      <c r="J24" s="53"/>
      <c r="K24" s="51"/>
      <c r="L24" s="51"/>
      <c r="M24" s="53"/>
      <c r="N24" s="53"/>
      <c r="O24" s="51">
        <v>0.117</v>
      </c>
      <c r="P24" s="51"/>
      <c r="Q24" s="51"/>
      <c r="R24" s="51"/>
      <c r="S24" s="63"/>
      <c r="T24" s="53">
        <f>AVERAGE(O24:P24,R24:S24)</f>
        <v>0.117</v>
      </c>
      <c r="U24" s="53"/>
      <c r="V24" s="51">
        <v>0.256</v>
      </c>
      <c r="W24" s="51"/>
      <c r="X24" s="51"/>
      <c r="Y24" s="53">
        <f t="shared" si="5"/>
        <v>0.256</v>
      </c>
      <c r="Z24" s="53"/>
      <c r="AA24" s="51"/>
      <c r="AB24" s="51"/>
      <c r="AC24" s="51"/>
      <c r="AD24" s="53"/>
      <c r="AE24" s="53"/>
      <c r="AF24" s="51"/>
      <c r="AG24" s="51"/>
      <c r="AH24" s="51"/>
      <c r="AI24" s="51"/>
      <c r="AJ24" s="51"/>
      <c r="AK24" s="51">
        <v>0.2017</v>
      </c>
      <c r="AL24" s="51"/>
      <c r="AM24" s="51"/>
      <c r="AN24" s="51"/>
      <c r="AO24" s="53">
        <f t="shared" si="9"/>
        <v>0.2017</v>
      </c>
      <c r="AP24" s="53"/>
      <c r="AQ24" s="51"/>
      <c r="AR24" s="51"/>
      <c r="AS24" s="51"/>
      <c r="AT24" s="51"/>
      <c r="AU24" s="51">
        <v>0.1591</v>
      </c>
      <c r="AV24" s="51"/>
      <c r="AW24" s="51"/>
      <c r="AX24" s="51"/>
      <c r="AY24" s="51"/>
      <c r="AZ24" s="51"/>
      <c r="BA24" s="51"/>
      <c r="BB24" s="51"/>
      <c r="BC24" s="53">
        <f t="shared" si="11"/>
        <v>0.1591</v>
      </c>
      <c r="BD24" s="53"/>
      <c r="BE24" s="51"/>
      <c r="BF24" s="61">
        <v>0.2328</v>
      </c>
      <c r="BG24" s="51"/>
      <c r="BH24" s="61">
        <v>0.1071</v>
      </c>
      <c r="BI24" s="51"/>
      <c r="BJ24" s="51"/>
      <c r="BK24" s="51"/>
      <c r="BL24" s="51"/>
      <c r="BM24" s="53">
        <f t="shared" si="13"/>
        <v>0.16995</v>
      </c>
      <c r="BN24" s="53">
        <f t="shared" si="14"/>
        <v>0.08888332239514911</v>
      </c>
      <c r="BO24" s="51"/>
      <c r="BP24" s="51"/>
      <c r="BQ24" s="51"/>
      <c r="BR24" s="51">
        <v>0.1032</v>
      </c>
      <c r="BS24" s="51"/>
      <c r="BT24" s="51">
        <v>0.6499</v>
      </c>
      <c r="BU24" s="53">
        <f t="shared" si="15"/>
        <v>0.37655</v>
      </c>
      <c r="BV24" s="53">
        <f t="shared" si="16"/>
        <v>0.3865752772746855</v>
      </c>
    </row>
    <row r="25" spans="1:74" ht="15">
      <c r="A25" s="4">
        <v>19</v>
      </c>
      <c r="B25" s="37" t="s">
        <v>67</v>
      </c>
      <c r="C25" s="51"/>
      <c r="D25" s="51"/>
      <c r="E25" s="51"/>
      <c r="F25" s="51"/>
      <c r="G25" s="51"/>
      <c r="H25" s="51"/>
      <c r="I25" s="53"/>
      <c r="J25" s="53"/>
      <c r="K25" s="51"/>
      <c r="L25" s="51"/>
      <c r="M25" s="53"/>
      <c r="N25" s="53"/>
      <c r="O25" s="51"/>
      <c r="P25" s="51"/>
      <c r="Q25" s="51">
        <v>0.2367</v>
      </c>
      <c r="R25" s="51"/>
      <c r="S25" s="51"/>
      <c r="T25" s="53"/>
      <c r="U25" s="53"/>
      <c r="V25" s="51"/>
      <c r="W25" s="51"/>
      <c r="X25" s="51"/>
      <c r="Y25" s="53"/>
      <c r="Z25" s="53"/>
      <c r="AA25" s="51"/>
      <c r="AB25" s="51"/>
      <c r="AC25" s="51"/>
      <c r="AD25" s="53"/>
      <c r="AE25" s="53"/>
      <c r="AF25" s="51"/>
      <c r="AG25" s="51"/>
      <c r="AH25" s="51"/>
      <c r="AI25" s="51"/>
      <c r="AJ25" s="51"/>
      <c r="AK25" s="51"/>
      <c r="AL25" s="51"/>
      <c r="AM25" s="51"/>
      <c r="AN25" s="51"/>
      <c r="AO25" s="53"/>
      <c r="AP25" s="53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3"/>
      <c r="BD25" s="53"/>
      <c r="BE25" s="51"/>
      <c r="BF25" s="51"/>
      <c r="BG25" s="51"/>
      <c r="BH25" s="51">
        <v>0.8702</v>
      </c>
      <c r="BI25" s="51"/>
      <c r="BJ25" s="51"/>
      <c r="BK25" s="51"/>
      <c r="BL25" s="51"/>
      <c r="BM25" s="53">
        <f t="shared" si="13"/>
        <v>0.8702</v>
      </c>
      <c r="BN25" s="53"/>
      <c r="BO25" s="51"/>
      <c r="BP25" s="51"/>
      <c r="BQ25" s="51"/>
      <c r="BR25" s="51"/>
      <c r="BS25" s="51"/>
      <c r="BT25" s="51"/>
      <c r="BU25" s="53"/>
      <c r="BV25" s="53"/>
    </row>
    <row r="26" spans="1:74" ht="15">
      <c r="A26" s="4">
        <v>20</v>
      </c>
      <c r="B26" s="62">
        <v>0.875</v>
      </c>
      <c r="C26" s="61"/>
      <c r="D26" s="61"/>
      <c r="E26" s="61"/>
      <c r="F26" s="61"/>
      <c r="G26" s="61"/>
      <c r="H26" s="61"/>
      <c r="I26" s="53"/>
      <c r="J26" s="53"/>
      <c r="K26" s="51"/>
      <c r="L26" s="51"/>
      <c r="M26" s="53"/>
      <c r="N26" s="53"/>
      <c r="O26" s="51"/>
      <c r="P26" s="51"/>
      <c r="Q26" s="61"/>
      <c r="R26" s="61"/>
      <c r="S26" s="61"/>
      <c r="T26" s="53"/>
      <c r="U26" s="53"/>
      <c r="V26" s="61"/>
      <c r="W26" s="61"/>
      <c r="X26" s="61"/>
      <c r="Y26" s="53"/>
      <c r="Z26" s="53"/>
      <c r="AA26" s="61"/>
      <c r="AB26" s="61"/>
      <c r="AC26" s="61"/>
      <c r="AD26" s="53"/>
      <c r="AE26" s="53"/>
      <c r="AF26" s="61"/>
      <c r="AG26" s="61"/>
      <c r="AH26" s="61"/>
      <c r="AI26" s="61"/>
      <c r="AJ26" s="61"/>
      <c r="AK26" s="61"/>
      <c r="AL26" s="61"/>
      <c r="AM26" s="61"/>
      <c r="AN26" s="51"/>
      <c r="AO26" s="53"/>
      <c r="AP26" s="53"/>
      <c r="AQ26" s="61"/>
      <c r="AR26" s="61"/>
      <c r="AS26" s="61">
        <v>1.0201</v>
      </c>
      <c r="AT26" s="61"/>
      <c r="AU26" s="61"/>
      <c r="AV26" s="61"/>
      <c r="AW26" s="61"/>
      <c r="AX26" s="61"/>
      <c r="AY26" s="61"/>
      <c r="AZ26" s="61"/>
      <c r="BA26" s="61"/>
      <c r="BB26" s="61"/>
      <c r="BC26" s="53">
        <f t="shared" si="11"/>
        <v>1.0201</v>
      </c>
      <c r="BD26" s="53"/>
      <c r="BE26" s="61"/>
      <c r="BF26" s="61"/>
      <c r="BG26" s="61"/>
      <c r="BH26" s="61"/>
      <c r="BI26" s="61"/>
      <c r="BJ26" s="61"/>
      <c r="BK26" s="61"/>
      <c r="BL26" s="61"/>
      <c r="BM26" s="53"/>
      <c r="BN26" s="53"/>
      <c r="BO26" s="61"/>
      <c r="BP26" s="61"/>
      <c r="BQ26" s="61"/>
      <c r="BR26" s="61"/>
      <c r="BS26" s="61"/>
      <c r="BT26" s="61"/>
      <c r="BU26" s="53"/>
      <c r="BV26" s="53"/>
    </row>
    <row r="27" spans="1:74" ht="15">
      <c r="A27" s="4">
        <v>21</v>
      </c>
      <c r="B27" s="37" t="s">
        <v>68</v>
      </c>
      <c r="C27" s="51">
        <v>3.5973</v>
      </c>
      <c r="D27" s="51">
        <v>3.7785</v>
      </c>
      <c r="E27" s="51">
        <v>3.4254</v>
      </c>
      <c r="F27" s="51">
        <v>3.787</v>
      </c>
      <c r="G27" s="51">
        <v>4.9152</v>
      </c>
      <c r="H27" s="51">
        <v>4.8836</v>
      </c>
      <c r="I27" s="53">
        <f t="shared" si="2"/>
        <v>4.0645</v>
      </c>
      <c r="J27" s="53">
        <f t="shared" si="3"/>
        <v>0.6603244959866332</v>
      </c>
      <c r="K27" s="51">
        <v>0.249</v>
      </c>
      <c r="L27" s="51"/>
      <c r="M27" s="53">
        <f t="shared" si="4"/>
        <v>0.249</v>
      </c>
      <c r="N27" s="53"/>
      <c r="O27" s="51">
        <v>0.3861</v>
      </c>
      <c r="P27" s="51">
        <v>0.3526</v>
      </c>
      <c r="Q27" s="51">
        <v>1.2999</v>
      </c>
      <c r="R27" s="51">
        <v>0.5869</v>
      </c>
      <c r="S27" s="51">
        <v>0.5598</v>
      </c>
      <c r="T27" s="53">
        <f>AVERAGE(O27:P27,R27:S27)</f>
        <v>0.47135000000000005</v>
      </c>
      <c r="U27" s="53">
        <f>STDEV(O27:P27,R27:S27)</f>
        <v>0.11908586538012506</v>
      </c>
      <c r="V27" s="61">
        <v>3.1756</v>
      </c>
      <c r="W27" s="51">
        <v>2.8778</v>
      </c>
      <c r="X27" s="51">
        <v>3.0495</v>
      </c>
      <c r="Y27" s="53">
        <f t="shared" si="5"/>
        <v>3.0343</v>
      </c>
      <c r="Z27" s="53">
        <f t="shared" si="6"/>
        <v>0.14948073454462288</v>
      </c>
      <c r="AA27" s="51">
        <v>0.6914</v>
      </c>
      <c r="AB27" s="51">
        <v>0.6964</v>
      </c>
      <c r="AC27" s="51">
        <v>0.5704</v>
      </c>
      <c r="AD27" s="53">
        <f t="shared" si="7"/>
        <v>0.6527333333333333</v>
      </c>
      <c r="AE27" s="53">
        <f t="shared" si="8"/>
        <v>0.07134657198025238</v>
      </c>
      <c r="AF27" s="54">
        <v>1.0777</v>
      </c>
      <c r="AG27" s="54">
        <v>1.6073</v>
      </c>
      <c r="AH27" s="51">
        <v>2.6849</v>
      </c>
      <c r="AI27" s="51">
        <v>1.5452</v>
      </c>
      <c r="AJ27" s="51">
        <v>1.0485</v>
      </c>
      <c r="AK27" s="61">
        <v>1.4999</v>
      </c>
      <c r="AL27" s="51">
        <v>1.1117</v>
      </c>
      <c r="AM27" s="54">
        <v>1.4911</v>
      </c>
      <c r="AN27" s="51">
        <v>2.1492</v>
      </c>
      <c r="AO27" s="53">
        <f t="shared" si="9"/>
        <v>1.5795</v>
      </c>
      <c r="AP27" s="53">
        <f t="shared" si="10"/>
        <v>0.5379554326335972</v>
      </c>
      <c r="AQ27" s="51">
        <v>0.8266</v>
      </c>
      <c r="AR27" s="51">
        <v>0.9202</v>
      </c>
      <c r="AS27" s="51"/>
      <c r="AT27" s="51">
        <v>1.3555</v>
      </c>
      <c r="AU27" s="51">
        <v>0.9987</v>
      </c>
      <c r="AV27" s="51">
        <v>1.6116</v>
      </c>
      <c r="AW27" s="51">
        <v>1.162</v>
      </c>
      <c r="AX27" s="51">
        <v>1.5946</v>
      </c>
      <c r="AY27" s="51">
        <v>0.9298</v>
      </c>
      <c r="AZ27" s="51">
        <v>1.0679</v>
      </c>
      <c r="BA27" s="51">
        <v>1.096</v>
      </c>
      <c r="BB27" s="51">
        <v>0.9327</v>
      </c>
      <c r="BC27" s="53">
        <f t="shared" si="11"/>
        <v>1.1359636363636365</v>
      </c>
      <c r="BD27" s="53">
        <f t="shared" si="12"/>
        <v>0.2714040871937158</v>
      </c>
      <c r="BE27" s="51">
        <v>2.5619</v>
      </c>
      <c r="BF27" s="51">
        <v>2.308</v>
      </c>
      <c r="BG27" s="51">
        <v>3.321</v>
      </c>
      <c r="BH27" s="51">
        <v>1.4807</v>
      </c>
      <c r="BI27" s="51">
        <v>1.7589</v>
      </c>
      <c r="BJ27" s="51">
        <v>2.5456</v>
      </c>
      <c r="BK27" s="51">
        <v>0.6254</v>
      </c>
      <c r="BL27" s="51">
        <v>0.6358</v>
      </c>
      <c r="BM27" s="53">
        <f t="shared" si="13"/>
        <v>1.9046625000000001</v>
      </c>
      <c r="BN27" s="53">
        <f t="shared" si="14"/>
        <v>0.9605779925760469</v>
      </c>
      <c r="BO27" s="51">
        <v>0.7526</v>
      </c>
      <c r="BP27" s="51">
        <v>1.0109</v>
      </c>
      <c r="BQ27" s="51">
        <v>1.4728</v>
      </c>
      <c r="BR27" s="61">
        <v>0.9238</v>
      </c>
      <c r="BS27" s="51">
        <v>0.8602</v>
      </c>
      <c r="BT27" s="61">
        <v>0.8483</v>
      </c>
      <c r="BU27" s="53">
        <f t="shared" si="15"/>
        <v>0.9781</v>
      </c>
      <c r="BV27" s="53">
        <f t="shared" si="16"/>
        <v>0.2570412885121768</v>
      </c>
    </row>
    <row r="28" spans="1:74" ht="15">
      <c r="A28" s="4">
        <v>22</v>
      </c>
      <c r="B28" s="37" t="s">
        <v>69</v>
      </c>
      <c r="C28" s="51"/>
      <c r="D28" s="51"/>
      <c r="E28" s="51"/>
      <c r="F28" s="51"/>
      <c r="G28" s="51"/>
      <c r="H28" s="51"/>
      <c r="I28" s="53"/>
      <c r="J28" s="53"/>
      <c r="K28" s="51"/>
      <c r="L28" s="51"/>
      <c r="M28" s="53"/>
      <c r="N28" s="53"/>
      <c r="O28" s="51"/>
      <c r="P28" s="51"/>
      <c r="Q28" s="51"/>
      <c r="R28" s="51"/>
      <c r="S28" s="51"/>
      <c r="T28" s="53"/>
      <c r="U28" s="53"/>
      <c r="V28" s="51"/>
      <c r="W28" s="51"/>
      <c r="X28" s="51"/>
      <c r="Y28" s="53"/>
      <c r="Z28" s="53"/>
      <c r="AA28" s="51"/>
      <c r="AB28" s="51"/>
      <c r="AC28" s="51"/>
      <c r="AD28" s="53"/>
      <c r="AE28" s="53"/>
      <c r="AF28" s="51"/>
      <c r="AG28" s="51"/>
      <c r="AH28" s="51"/>
      <c r="AI28" s="51"/>
      <c r="AJ28" s="51"/>
      <c r="AK28" s="51"/>
      <c r="AL28" s="51"/>
      <c r="AM28" s="51"/>
      <c r="AN28" s="51"/>
      <c r="AO28" s="53"/>
      <c r="AP28" s="53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3"/>
      <c r="BD28" s="53"/>
      <c r="BE28" s="51"/>
      <c r="BF28" s="51"/>
      <c r="BG28" s="51"/>
      <c r="BH28" s="51"/>
      <c r="BI28" s="51"/>
      <c r="BJ28" s="51"/>
      <c r="BK28" s="51"/>
      <c r="BL28" s="51"/>
      <c r="BM28" s="53"/>
      <c r="BN28" s="53"/>
      <c r="BO28" s="51"/>
      <c r="BP28" s="51"/>
      <c r="BQ28" s="51"/>
      <c r="BR28" s="51"/>
      <c r="BS28" s="51"/>
      <c r="BT28" s="51"/>
      <c r="BU28" s="53"/>
      <c r="BV28" s="53"/>
    </row>
    <row r="29" spans="1:74" ht="15">
      <c r="A29" s="4">
        <v>23</v>
      </c>
      <c r="B29" s="37" t="s">
        <v>13</v>
      </c>
      <c r="C29" s="51">
        <v>24.5624</v>
      </c>
      <c r="D29" s="51">
        <v>23.8395</v>
      </c>
      <c r="E29" s="51">
        <v>23.165</v>
      </c>
      <c r="F29" s="51">
        <v>24.8496</v>
      </c>
      <c r="G29" s="51">
        <v>28.0169</v>
      </c>
      <c r="H29" s="51">
        <v>27.934</v>
      </c>
      <c r="I29" s="53">
        <f t="shared" si="2"/>
        <v>25.394566666666666</v>
      </c>
      <c r="J29" s="53">
        <f t="shared" si="3"/>
        <v>2.0834607581297684</v>
      </c>
      <c r="K29" s="51">
        <v>31.6881</v>
      </c>
      <c r="L29" s="51">
        <v>31.3249</v>
      </c>
      <c r="M29" s="53">
        <f t="shared" si="4"/>
        <v>31.5065</v>
      </c>
      <c r="N29" s="53">
        <f t="shared" si="17"/>
        <v>0.2568211829269534</v>
      </c>
      <c r="O29" s="51">
        <v>20.8478</v>
      </c>
      <c r="P29" s="51">
        <v>32.09</v>
      </c>
      <c r="Q29" s="51">
        <v>29.6064</v>
      </c>
      <c r="R29" s="51">
        <v>19.9808</v>
      </c>
      <c r="S29" s="51">
        <v>19.8638</v>
      </c>
      <c r="T29" s="53">
        <f>AVERAGE(O29:Q29,R29:S29)</f>
        <v>24.47776</v>
      </c>
      <c r="U29" s="53">
        <f>STDEV(O29:Q29,R29:S29)</f>
        <v>5.893577686600903</v>
      </c>
      <c r="V29" s="51">
        <v>28.6861</v>
      </c>
      <c r="W29" s="51">
        <v>20.9381</v>
      </c>
      <c r="X29" s="51">
        <v>21.5306</v>
      </c>
      <c r="Y29" s="53">
        <f t="shared" si="5"/>
        <v>23.718266666666665</v>
      </c>
      <c r="Z29" s="53">
        <f t="shared" si="6"/>
        <v>4.312457545684758</v>
      </c>
      <c r="AA29" s="51">
        <v>20.5747</v>
      </c>
      <c r="AB29" s="61">
        <v>23.504</v>
      </c>
      <c r="AC29" s="51">
        <v>29.5319</v>
      </c>
      <c r="AD29" s="53">
        <f t="shared" si="7"/>
        <v>24.53686666666667</v>
      </c>
      <c r="AE29" s="53">
        <f t="shared" si="8"/>
        <v>4.567052454629046</v>
      </c>
      <c r="AF29" s="54">
        <v>23.3214</v>
      </c>
      <c r="AG29" s="54">
        <v>25.0432</v>
      </c>
      <c r="AH29" s="51">
        <v>20.9179</v>
      </c>
      <c r="AI29" s="51">
        <v>25.5443</v>
      </c>
      <c r="AJ29" s="51">
        <v>25.2729</v>
      </c>
      <c r="AK29" s="51">
        <v>27.9415</v>
      </c>
      <c r="AL29" s="61">
        <v>29.856</v>
      </c>
      <c r="AM29" s="54">
        <v>27.4904</v>
      </c>
      <c r="AN29" s="61">
        <v>26.4488</v>
      </c>
      <c r="AO29" s="53">
        <f t="shared" si="9"/>
        <v>25.759599999999995</v>
      </c>
      <c r="AP29" s="53">
        <f t="shared" si="10"/>
        <v>2.6266705141680795</v>
      </c>
      <c r="AQ29" s="51">
        <v>17.9786</v>
      </c>
      <c r="AR29" s="51">
        <v>18.1258</v>
      </c>
      <c r="AS29" s="51">
        <v>19.4271</v>
      </c>
      <c r="AT29" s="51">
        <v>20.4355</v>
      </c>
      <c r="AU29" s="51">
        <v>19.7362</v>
      </c>
      <c r="AV29" s="51">
        <v>21.6528</v>
      </c>
      <c r="AW29" s="51">
        <v>20.8724</v>
      </c>
      <c r="AX29" s="51">
        <v>22.7786</v>
      </c>
      <c r="AY29" s="51">
        <v>22.0766</v>
      </c>
      <c r="AZ29" s="51">
        <v>17.9681</v>
      </c>
      <c r="BA29" s="51">
        <v>18.0505</v>
      </c>
      <c r="BB29" s="51">
        <v>19.8147</v>
      </c>
      <c r="BC29" s="53">
        <f t="shared" si="11"/>
        <v>19.909741666666665</v>
      </c>
      <c r="BD29" s="53">
        <f t="shared" si="12"/>
        <v>1.6943115783319478</v>
      </c>
      <c r="BE29" s="51">
        <v>28.1219</v>
      </c>
      <c r="BF29" s="51">
        <v>27.7153</v>
      </c>
      <c r="BG29" s="51">
        <v>27.6913</v>
      </c>
      <c r="BH29" s="51">
        <v>27.4848</v>
      </c>
      <c r="BI29" s="61">
        <v>25.6162</v>
      </c>
      <c r="BJ29" s="51">
        <v>24.3255</v>
      </c>
      <c r="BK29" s="51">
        <v>21.6069</v>
      </c>
      <c r="BL29" s="51">
        <v>20.682</v>
      </c>
      <c r="BM29" s="53">
        <f t="shared" si="13"/>
        <v>25.405487499999996</v>
      </c>
      <c r="BN29" s="53">
        <f t="shared" si="14"/>
        <v>2.9329162432333</v>
      </c>
      <c r="BO29" s="61">
        <v>17.9648</v>
      </c>
      <c r="BP29" s="51">
        <v>19.392</v>
      </c>
      <c r="BQ29" s="51">
        <v>17.3493</v>
      </c>
      <c r="BR29" s="51">
        <v>18.5267</v>
      </c>
      <c r="BS29" s="51">
        <v>18.7322</v>
      </c>
      <c r="BT29" s="51">
        <v>18.0439</v>
      </c>
      <c r="BU29" s="53">
        <f t="shared" si="15"/>
        <v>18.33481666666667</v>
      </c>
      <c r="BV29" s="53">
        <f t="shared" si="16"/>
        <v>0.7078357533119293</v>
      </c>
    </row>
    <row r="30" spans="1:74" ht="15">
      <c r="A30" s="4">
        <v>24</v>
      </c>
      <c r="B30" s="56" t="s">
        <v>14</v>
      </c>
      <c r="C30" s="51"/>
      <c r="D30" s="51"/>
      <c r="E30" s="51"/>
      <c r="F30" s="51"/>
      <c r="G30" s="51"/>
      <c r="H30" s="51"/>
      <c r="I30" s="53"/>
      <c r="J30" s="53"/>
      <c r="K30" s="51"/>
      <c r="L30" s="51"/>
      <c r="M30" s="53"/>
      <c r="N30" s="53"/>
      <c r="O30" s="51">
        <v>0.2449</v>
      </c>
      <c r="P30" s="51"/>
      <c r="Q30" s="51"/>
      <c r="R30" s="61">
        <v>0.181</v>
      </c>
      <c r="S30" s="61">
        <v>0.1465</v>
      </c>
      <c r="T30" s="53">
        <f>AVERAGE(O30:P30,R30:S30)</f>
        <v>0.1908</v>
      </c>
      <c r="U30" s="55">
        <f>STDEV(O30:P30,R30:S30)</f>
        <v>0.04992664619218882</v>
      </c>
      <c r="V30" s="51">
        <v>0.1474</v>
      </c>
      <c r="W30" s="51"/>
      <c r="X30" s="51">
        <v>0.3498</v>
      </c>
      <c r="Y30" s="53">
        <f>AVERAGE(V30:X30)</f>
        <v>0.2486</v>
      </c>
      <c r="Z30" s="53">
        <f t="shared" si="6"/>
        <v>0.1431184125121573</v>
      </c>
      <c r="AA30" s="51">
        <v>0.3025</v>
      </c>
      <c r="AB30" s="51">
        <v>0.3401</v>
      </c>
      <c r="AC30" s="51"/>
      <c r="AD30" s="53">
        <f t="shared" si="7"/>
        <v>0.32130000000000003</v>
      </c>
      <c r="AE30" s="53">
        <f t="shared" si="8"/>
        <v>0.026587214972614202</v>
      </c>
      <c r="AF30" s="54">
        <v>0.856</v>
      </c>
      <c r="AG30" s="54">
        <v>0.5783</v>
      </c>
      <c r="AH30" s="51">
        <v>0.6036</v>
      </c>
      <c r="AI30" s="51"/>
      <c r="AJ30" s="51">
        <v>0.1757</v>
      </c>
      <c r="AK30" s="51"/>
      <c r="AL30" s="51"/>
      <c r="AM30" s="54">
        <v>0.3531</v>
      </c>
      <c r="AN30" s="51"/>
      <c r="AO30" s="53">
        <f t="shared" si="9"/>
        <v>0.51334</v>
      </c>
      <c r="AP30" s="53">
        <f t="shared" si="10"/>
        <v>0.25954776631672266</v>
      </c>
      <c r="AQ30" s="51"/>
      <c r="AR30" s="51"/>
      <c r="AS30" s="51"/>
      <c r="AT30" s="51"/>
      <c r="AU30" s="51">
        <v>0.1702</v>
      </c>
      <c r="AV30" s="51"/>
      <c r="AW30" s="51"/>
      <c r="AX30" s="51"/>
      <c r="AY30" s="51"/>
      <c r="AZ30" s="51"/>
      <c r="BA30" s="51"/>
      <c r="BB30" s="51"/>
      <c r="BC30" s="53">
        <f t="shared" si="11"/>
        <v>0.1702</v>
      </c>
      <c r="BD30" s="53"/>
      <c r="BE30" s="51">
        <v>0.2785</v>
      </c>
      <c r="BF30" s="51"/>
      <c r="BG30" s="51">
        <v>0.3201</v>
      </c>
      <c r="BH30" s="51"/>
      <c r="BI30" s="51"/>
      <c r="BJ30" s="51"/>
      <c r="BK30" s="51"/>
      <c r="BL30" s="51"/>
      <c r="BM30" s="53">
        <f t="shared" si="13"/>
        <v>0.2993</v>
      </c>
      <c r="BN30" s="53">
        <f t="shared" si="14"/>
        <v>0.029415642097360355</v>
      </c>
      <c r="BO30" s="51"/>
      <c r="BP30" s="61">
        <v>0.1003</v>
      </c>
      <c r="BQ30" s="51"/>
      <c r="BR30" s="51">
        <v>0.095</v>
      </c>
      <c r="BS30" s="51"/>
      <c r="BT30" s="51"/>
      <c r="BU30" s="53">
        <f t="shared" si="15"/>
        <v>0.09765</v>
      </c>
      <c r="BV30" s="53">
        <f t="shared" si="16"/>
        <v>0.0037476659402887014</v>
      </c>
    </row>
    <row r="31" spans="1:74" ht="15">
      <c r="A31" s="4">
        <v>25</v>
      </c>
      <c r="B31" s="37" t="s">
        <v>15</v>
      </c>
      <c r="C31" s="51"/>
      <c r="D31" s="51"/>
      <c r="E31" s="51"/>
      <c r="F31" s="51"/>
      <c r="G31" s="51"/>
      <c r="H31" s="51"/>
      <c r="I31" s="53"/>
      <c r="J31" s="53"/>
      <c r="K31" s="51"/>
      <c r="L31" s="51"/>
      <c r="M31" s="53"/>
      <c r="N31" s="53"/>
      <c r="O31" s="51">
        <v>0.1262</v>
      </c>
      <c r="P31" s="51">
        <v>0.1264</v>
      </c>
      <c r="Q31" s="51"/>
      <c r="R31" s="51">
        <v>0.3018</v>
      </c>
      <c r="S31" s="51">
        <v>0.2772</v>
      </c>
      <c r="T31" s="53">
        <f>AVERAGE(O31:P31,R31:S31)</f>
        <v>0.2079</v>
      </c>
      <c r="U31" s="53">
        <f>STDEV(O31:P31,R31:S31)</f>
        <v>0.09475730402806251</v>
      </c>
      <c r="V31" s="51"/>
      <c r="W31" s="51"/>
      <c r="X31" s="51"/>
      <c r="Y31" s="53"/>
      <c r="Z31" s="53"/>
      <c r="AA31" s="61">
        <v>0.1524</v>
      </c>
      <c r="AB31" s="51"/>
      <c r="AC31" s="51"/>
      <c r="AD31" s="53">
        <f t="shared" si="7"/>
        <v>0.1524</v>
      </c>
      <c r="AE31" s="53"/>
      <c r="AF31" s="51">
        <v>0.3236</v>
      </c>
      <c r="AG31" s="51"/>
      <c r="AH31" s="51">
        <v>0.148</v>
      </c>
      <c r="AI31" s="51">
        <v>0.4377</v>
      </c>
      <c r="AJ31" s="51">
        <v>0.2853</v>
      </c>
      <c r="AK31" s="51">
        <v>0.3922</v>
      </c>
      <c r="AL31" s="51">
        <v>0.3072</v>
      </c>
      <c r="AM31" s="54">
        <v>0.1363</v>
      </c>
      <c r="AN31" s="51">
        <v>0.4652</v>
      </c>
      <c r="AO31" s="53">
        <f t="shared" si="9"/>
        <v>0.3119374999999999</v>
      </c>
      <c r="AP31" s="53">
        <f t="shared" si="10"/>
        <v>0.12208879599350184</v>
      </c>
      <c r="AQ31" s="61"/>
      <c r="AR31" s="61"/>
      <c r="AS31" s="61"/>
      <c r="AT31" s="51"/>
      <c r="AU31" s="51"/>
      <c r="AV31" s="51"/>
      <c r="AW31" s="51"/>
      <c r="AX31" s="51"/>
      <c r="AY31" s="51"/>
      <c r="AZ31" s="61"/>
      <c r="BA31" s="61"/>
      <c r="BB31" s="61"/>
      <c r="BC31" s="53"/>
      <c r="BD31" s="53"/>
      <c r="BE31" s="51"/>
      <c r="BF31" s="51">
        <v>0.2801</v>
      </c>
      <c r="BG31" s="51"/>
      <c r="BH31" s="51"/>
      <c r="BI31" s="51"/>
      <c r="BJ31" s="61">
        <v>0.2351</v>
      </c>
      <c r="BK31" s="61">
        <v>0.8023</v>
      </c>
      <c r="BL31" s="61">
        <v>0.4652</v>
      </c>
      <c r="BM31" s="53">
        <f t="shared" si="13"/>
        <v>0.445675</v>
      </c>
      <c r="BN31" s="53">
        <f t="shared" si="14"/>
        <v>0.25775927238413754</v>
      </c>
      <c r="BO31" s="51"/>
      <c r="BP31" s="51">
        <v>0.1374</v>
      </c>
      <c r="BQ31" s="51"/>
      <c r="BR31" s="51"/>
      <c r="BS31" s="51"/>
      <c r="BT31" s="51"/>
      <c r="BU31" s="53">
        <f t="shared" si="15"/>
        <v>0.1374</v>
      </c>
      <c r="BV31" s="53"/>
    </row>
    <row r="32" spans="1:74" ht="15">
      <c r="A32" s="4">
        <v>26</v>
      </c>
      <c r="B32" s="37" t="s">
        <v>16</v>
      </c>
      <c r="C32" s="51"/>
      <c r="D32" s="51"/>
      <c r="E32" s="51"/>
      <c r="F32" s="51"/>
      <c r="G32" s="51"/>
      <c r="H32" s="51"/>
      <c r="I32" s="53"/>
      <c r="J32" s="53"/>
      <c r="K32" s="51"/>
      <c r="L32" s="51"/>
      <c r="M32" s="53"/>
      <c r="N32" s="53"/>
      <c r="O32" s="51"/>
      <c r="P32" s="51"/>
      <c r="Q32" s="51"/>
      <c r="R32" s="51">
        <v>0.1762</v>
      </c>
      <c r="S32" s="51">
        <v>0.1613</v>
      </c>
      <c r="T32" s="53">
        <f>AVERAGE(O32:P32,R32:S32)</f>
        <v>0.16875</v>
      </c>
      <c r="U32" s="55">
        <f>STDEV(O32:P32,R32:S32)</f>
        <v>0.010535891039679557</v>
      </c>
      <c r="V32" s="51"/>
      <c r="W32" s="51"/>
      <c r="X32" s="51"/>
      <c r="Y32" s="53"/>
      <c r="Z32" s="53"/>
      <c r="AA32" s="51"/>
      <c r="AB32" s="51"/>
      <c r="AC32" s="51"/>
      <c r="AD32" s="53"/>
      <c r="AE32" s="53"/>
      <c r="AF32" s="51"/>
      <c r="AG32" s="51"/>
      <c r="AH32" s="51"/>
      <c r="AI32" s="51"/>
      <c r="AJ32" s="51">
        <v>0.113</v>
      </c>
      <c r="AK32" s="51"/>
      <c r="AL32" s="51"/>
      <c r="AM32" s="51"/>
      <c r="AN32" s="51"/>
      <c r="AO32" s="53">
        <f t="shared" si="9"/>
        <v>0.113</v>
      </c>
      <c r="AP32" s="53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3"/>
      <c r="BD32" s="53"/>
      <c r="BE32" s="51"/>
      <c r="BF32" s="51"/>
      <c r="BG32" s="51"/>
      <c r="BH32" s="51"/>
      <c r="BI32" s="51"/>
      <c r="BJ32" s="51"/>
      <c r="BK32" s="51">
        <v>0.2127</v>
      </c>
      <c r="BL32" s="51"/>
      <c r="BM32" s="53">
        <f t="shared" si="13"/>
        <v>0.2127</v>
      </c>
      <c r="BN32" s="53"/>
      <c r="BO32" s="51"/>
      <c r="BP32" s="51"/>
      <c r="BQ32" s="51"/>
      <c r="BR32" s="51"/>
      <c r="BS32" s="51"/>
      <c r="BT32" s="51"/>
      <c r="BU32" s="53"/>
      <c r="BV32" s="53"/>
    </row>
    <row r="33" spans="1:74" ht="15">
      <c r="A33" s="4">
        <v>27</v>
      </c>
      <c r="B33" s="50" t="s">
        <v>17</v>
      </c>
      <c r="C33" s="51"/>
      <c r="D33" s="51"/>
      <c r="E33" s="51"/>
      <c r="F33" s="51"/>
      <c r="G33" s="51"/>
      <c r="H33" s="51"/>
      <c r="I33" s="53"/>
      <c r="J33" s="53"/>
      <c r="K33" s="51"/>
      <c r="L33" s="51"/>
      <c r="M33" s="53"/>
      <c r="N33" s="53"/>
      <c r="O33" s="51"/>
      <c r="P33" s="51"/>
      <c r="Q33" s="51"/>
      <c r="R33" s="51"/>
      <c r="S33" s="51"/>
      <c r="T33" s="53"/>
      <c r="U33" s="53"/>
      <c r="V33" s="51"/>
      <c r="W33" s="51"/>
      <c r="X33" s="51"/>
      <c r="Y33" s="53"/>
      <c r="Z33" s="53"/>
      <c r="AA33" s="51"/>
      <c r="AB33" s="51"/>
      <c r="AC33" s="51"/>
      <c r="AD33" s="53"/>
      <c r="AE33" s="53"/>
      <c r="AF33" s="51"/>
      <c r="AG33" s="51"/>
      <c r="AH33" s="51"/>
      <c r="AI33" s="51"/>
      <c r="AJ33" s="51"/>
      <c r="AK33" s="51"/>
      <c r="AL33" s="51"/>
      <c r="AM33" s="51"/>
      <c r="AN33" s="51"/>
      <c r="AO33" s="53"/>
      <c r="AP33" s="53"/>
      <c r="AQ33" s="51">
        <v>0.5425</v>
      </c>
      <c r="AR33" s="51">
        <v>0.6026</v>
      </c>
      <c r="AS33" s="51"/>
      <c r="AT33" s="51"/>
      <c r="AU33" s="51"/>
      <c r="AV33" s="51"/>
      <c r="AW33" s="51"/>
      <c r="AX33" s="51"/>
      <c r="AY33" s="51"/>
      <c r="AZ33" s="51">
        <v>0.4568</v>
      </c>
      <c r="BA33" s="51">
        <v>0.4581</v>
      </c>
      <c r="BB33" s="51"/>
      <c r="BC33" s="53">
        <f t="shared" si="11"/>
        <v>0.515</v>
      </c>
      <c r="BD33" s="53">
        <f t="shared" si="12"/>
        <v>0.07083986636539302</v>
      </c>
      <c r="BE33" s="51"/>
      <c r="BF33" s="51"/>
      <c r="BG33" s="51"/>
      <c r="BH33" s="51"/>
      <c r="BI33" s="51"/>
      <c r="BJ33" s="51"/>
      <c r="BK33" s="51">
        <v>0.3134</v>
      </c>
      <c r="BL33" s="51"/>
      <c r="BM33" s="53">
        <f t="shared" si="13"/>
        <v>0.3134</v>
      </c>
      <c r="BN33" s="53"/>
      <c r="BO33" s="51"/>
      <c r="BP33" s="51"/>
      <c r="BQ33" s="51"/>
      <c r="BR33" s="51"/>
      <c r="BS33" s="51"/>
      <c r="BT33" s="51"/>
      <c r="BU33" s="53"/>
      <c r="BV33" s="53"/>
    </row>
    <row r="34" spans="1:74" ht="15">
      <c r="A34" s="4">
        <v>28</v>
      </c>
      <c r="B34" s="50" t="s">
        <v>18</v>
      </c>
      <c r="C34" s="51"/>
      <c r="D34" s="51"/>
      <c r="E34" s="51"/>
      <c r="F34" s="51"/>
      <c r="G34" s="51"/>
      <c r="H34" s="51"/>
      <c r="I34" s="53"/>
      <c r="J34" s="53"/>
      <c r="K34" s="51"/>
      <c r="L34" s="51"/>
      <c r="M34" s="53"/>
      <c r="N34" s="53"/>
      <c r="O34" s="51"/>
      <c r="P34" s="51"/>
      <c r="Q34" s="51"/>
      <c r="R34" s="51"/>
      <c r="S34" s="51"/>
      <c r="T34" s="53"/>
      <c r="U34" s="53"/>
      <c r="V34" s="51"/>
      <c r="W34" s="51"/>
      <c r="X34" s="51"/>
      <c r="Y34" s="53"/>
      <c r="Z34" s="53"/>
      <c r="AA34" s="51"/>
      <c r="AB34" s="51"/>
      <c r="AC34" s="51"/>
      <c r="AD34" s="53"/>
      <c r="AE34" s="53"/>
      <c r="AF34" s="51"/>
      <c r="AG34" s="51"/>
      <c r="AH34" s="51"/>
      <c r="AI34" s="51"/>
      <c r="AJ34" s="51"/>
      <c r="AK34" s="51"/>
      <c r="AL34" s="51"/>
      <c r="AM34" s="51"/>
      <c r="AN34" s="51"/>
      <c r="AO34" s="53"/>
      <c r="AP34" s="53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3"/>
      <c r="BD34" s="53"/>
      <c r="BE34" s="51"/>
      <c r="BF34" s="51"/>
      <c r="BG34" s="51"/>
      <c r="BH34" s="51"/>
      <c r="BI34" s="51"/>
      <c r="BJ34" s="51"/>
      <c r="BK34" s="51"/>
      <c r="BL34" s="51"/>
      <c r="BM34" s="53"/>
      <c r="BN34" s="53"/>
      <c r="BO34" s="51"/>
      <c r="BP34" s="51"/>
      <c r="BQ34" s="51"/>
      <c r="BR34" s="51"/>
      <c r="BS34" s="51"/>
      <c r="BT34" s="51"/>
      <c r="BU34" s="53"/>
      <c r="BV34" s="53"/>
    </row>
    <row r="35" spans="1:74" ht="15">
      <c r="A35" s="4">
        <v>29</v>
      </c>
      <c r="B35" s="37" t="s">
        <v>19</v>
      </c>
      <c r="C35" s="51"/>
      <c r="D35" s="51"/>
      <c r="E35" s="51"/>
      <c r="F35" s="51">
        <v>0.3544</v>
      </c>
      <c r="G35" s="51"/>
      <c r="H35" s="51">
        <v>0.6355</v>
      </c>
      <c r="I35" s="53">
        <f t="shared" si="2"/>
        <v>0.49495</v>
      </c>
      <c r="J35" s="53">
        <f t="shared" si="3"/>
        <v>0.19876771619153843</v>
      </c>
      <c r="K35" s="51">
        <v>0.3519</v>
      </c>
      <c r="L35" s="51"/>
      <c r="M35" s="53">
        <f t="shared" si="4"/>
        <v>0.3519</v>
      </c>
      <c r="N35" s="53"/>
      <c r="O35" s="51">
        <v>0.3041</v>
      </c>
      <c r="P35" s="51">
        <v>0.2518</v>
      </c>
      <c r="Q35" s="61">
        <v>0.8287</v>
      </c>
      <c r="R35" s="51">
        <v>0.3054</v>
      </c>
      <c r="S35" s="51">
        <v>0.347</v>
      </c>
      <c r="T35" s="53">
        <f>AVERAGE(O35:P35,R35:S35)</f>
        <v>0.302075</v>
      </c>
      <c r="U35" s="55">
        <f>STDEV(O35:P35,R35:S35)</f>
        <v>0.03899139862414127</v>
      </c>
      <c r="V35" s="51">
        <v>0.4576</v>
      </c>
      <c r="W35" s="51"/>
      <c r="X35" s="51">
        <v>0.4378</v>
      </c>
      <c r="Y35" s="53">
        <f t="shared" si="5"/>
        <v>0.4477</v>
      </c>
      <c r="Z35" s="53">
        <f t="shared" si="6"/>
        <v>0.01400071426749363</v>
      </c>
      <c r="AA35" s="51">
        <v>0.4271</v>
      </c>
      <c r="AB35" s="51">
        <v>0.4374</v>
      </c>
      <c r="AC35" s="51">
        <v>0.3294</v>
      </c>
      <c r="AD35" s="53">
        <f t="shared" si="7"/>
        <v>0.39796666666666675</v>
      </c>
      <c r="AE35" s="53">
        <f t="shared" si="8"/>
        <v>0.05960338357285793</v>
      </c>
      <c r="AF35" s="54">
        <v>2.1478</v>
      </c>
      <c r="AG35" s="54">
        <v>2.0971</v>
      </c>
      <c r="AH35" s="51">
        <v>2.7021</v>
      </c>
      <c r="AI35" s="61">
        <v>1.3843</v>
      </c>
      <c r="AJ35" s="51">
        <v>1.1607</v>
      </c>
      <c r="AK35" s="51">
        <v>1.6213</v>
      </c>
      <c r="AL35" s="51">
        <v>2.6017</v>
      </c>
      <c r="AM35" s="54">
        <v>2.5405</v>
      </c>
      <c r="AN35" s="51">
        <v>1.7917</v>
      </c>
      <c r="AO35" s="53">
        <f t="shared" si="9"/>
        <v>2.0052444444444446</v>
      </c>
      <c r="AP35" s="53">
        <f t="shared" si="10"/>
        <v>0.5532254086516434</v>
      </c>
      <c r="AQ35" s="51">
        <v>0.7202</v>
      </c>
      <c r="AR35" s="51">
        <v>0.6345</v>
      </c>
      <c r="AS35" s="51">
        <v>0.7414</v>
      </c>
      <c r="AT35" s="61">
        <v>0.598</v>
      </c>
      <c r="AU35" s="51">
        <v>0.5893</v>
      </c>
      <c r="AV35" s="51">
        <v>0.4303</v>
      </c>
      <c r="AW35" s="51">
        <v>0.9341</v>
      </c>
      <c r="AX35" s="51">
        <v>0.6803</v>
      </c>
      <c r="AY35" s="61">
        <v>0.8802</v>
      </c>
      <c r="AZ35" s="51">
        <v>1.1403</v>
      </c>
      <c r="BA35" s="51">
        <v>0.7869</v>
      </c>
      <c r="BB35" s="51">
        <v>0.9742</v>
      </c>
      <c r="BC35" s="53">
        <f t="shared" si="11"/>
        <v>0.7591416666666667</v>
      </c>
      <c r="BD35" s="53">
        <f t="shared" si="12"/>
        <v>0.19635317650662656</v>
      </c>
      <c r="BE35" s="61">
        <v>1.1839</v>
      </c>
      <c r="BF35" s="51">
        <v>1.2895</v>
      </c>
      <c r="BG35" s="61">
        <v>0.6258</v>
      </c>
      <c r="BH35" s="51"/>
      <c r="BI35" s="51">
        <v>0.559</v>
      </c>
      <c r="BJ35" s="51"/>
      <c r="BK35" s="51">
        <v>0.342</v>
      </c>
      <c r="BL35" s="51">
        <v>0.274</v>
      </c>
      <c r="BM35" s="53">
        <f t="shared" si="13"/>
        <v>0.7123666666666666</v>
      </c>
      <c r="BN35" s="53">
        <f t="shared" si="14"/>
        <v>0.4279669364176008</v>
      </c>
      <c r="BO35" s="51">
        <v>0.6925</v>
      </c>
      <c r="BP35" s="51">
        <v>0.6469</v>
      </c>
      <c r="BQ35" s="51">
        <v>1.6458</v>
      </c>
      <c r="BR35" s="51">
        <v>0.6042</v>
      </c>
      <c r="BS35" s="61">
        <v>0.7984</v>
      </c>
      <c r="BT35" s="51">
        <v>0.7945</v>
      </c>
      <c r="BU35" s="53">
        <f t="shared" si="15"/>
        <v>0.8637166666666668</v>
      </c>
      <c r="BV35" s="53">
        <f t="shared" si="16"/>
        <v>0.3909949023538112</v>
      </c>
    </row>
    <row r="36" spans="1:74" ht="15">
      <c r="A36" s="4">
        <v>30</v>
      </c>
      <c r="B36" s="37" t="s">
        <v>20</v>
      </c>
      <c r="C36" s="51">
        <v>18.5126</v>
      </c>
      <c r="D36" s="51">
        <v>19.5404</v>
      </c>
      <c r="E36" s="51">
        <v>19.5972</v>
      </c>
      <c r="F36" s="61">
        <v>20.007</v>
      </c>
      <c r="G36" s="51">
        <v>21.6332</v>
      </c>
      <c r="H36" s="51">
        <v>20.0526</v>
      </c>
      <c r="I36" s="53">
        <f t="shared" si="2"/>
        <v>19.8905</v>
      </c>
      <c r="J36" s="53">
        <f t="shared" si="3"/>
        <v>1.018239191938711</v>
      </c>
      <c r="K36" s="51">
        <v>8.0664</v>
      </c>
      <c r="L36" s="51">
        <v>9.918</v>
      </c>
      <c r="M36" s="53">
        <f t="shared" si="4"/>
        <v>8.9922</v>
      </c>
      <c r="N36" s="53">
        <f t="shared" si="17"/>
        <v>1.309278916045001</v>
      </c>
      <c r="O36" s="51">
        <v>9.5813</v>
      </c>
      <c r="P36" s="51">
        <v>6.6953</v>
      </c>
      <c r="Q36" s="51">
        <v>18.9227</v>
      </c>
      <c r="R36" s="51">
        <v>6.071</v>
      </c>
      <c r="S36" s="51">
        <v>5.6012</v>
      </c>
      <c r="T36" s="53">
        <f>AVERAGE(O36:P36,R36:S36)</f>
        <v>6.9872</v>
      </c>
      <c r="U36" s="53">
        <f>STDEV(O36:P36,R36:S36)</f>
        <v>1.7865216539409747</v>
      </c>
      <c r="V36" s="51">
        <v>22.8064</v>
      </c>
      <c r="W36" s="51">
        <v>16.9227</v>
      </c>
      <c r="X36" s="51">
        <v>16.9782</v>
      </c>
      <c r="Y36" s="53">
        <f t="shared" si="5"/>
        <v>18.902433333333335</v>
      </c>
      <c r="Z36" s="53">
        <f t="shared" si="6"/>
        <v>3.3810481900341567</v>
      </c>
      <c r="AA36" s="51">
        <v>20.0511</v>
      </c>
      <c r="AB36" s="51">
        <v>32.5358</v>
      </c>
      <c r="AC36" s="61">
        <v>22.159</v>
      </c>
      <c r="AD36" s="53">
        <f t="shared" si="7"/>
        <v>24.915300000000002</v>
      </c>
      <c r="AE36" s="53">
        <f t="shared" si="8"/>
        <v>6.683174828627485</v>
      </c>
      <c r="AF36" s="54">
        <v>18.6593</v>
      </c>
      <c r="AG36" s="54">
        <v>17.1444</v>
      </c>
      <c r="AH36" s="51">
        <v>18.7856</v>
      </c>
      <c r="AI36" s="51">
        <v>22.7664</v>
      </c>
      <c r="AJ36" s="51">
        <v>22.4171</v>
      </c>
      <c r="AK36" s="51">
        <v>25.1275</v>
      </c>
      <c r="AL36" s="51">
        <v>28.4698</v>
      </c>
      <c r="AM36" s="54">
        <v>15.5812</v>
      </c>
      <c r="AN36" s="51">
        <v>26.9609</v>
      </c>
      <c r="AO36" s="53">
        <f t="shared" si="9"/>
        <v>21.768022222222225</v>
      </c>
      <c r="AP36" s="53">
        <f t="shared" si="10"/>
        <v>4.5110642302503665</v>
      </c>
      <c r="AQ36" s="51">
        <v>25.5968</v>
      </c>
      <c r="AR36" s="51">
        <v>27.685</v>
      </c>
      <c r="AS36" s="51">
        <v>25.1848</v>
      </c>
      <c r="AT36" s="51">
        <v>27.1371</v>
      </c>
      <c r="AU36" s="51">
        <v>23.7624</v>
      </c>
      <c r="AV36" s="61">
        <v>26.8852</v>
      </c>
      <c r="AW36" s="51">
        <v>30.4041</v>
      </c>
      <c r="AX36" s="51">
        <v>25.1697</v>
      </c>
      <c r="AY36" s="51">
        <v>29.9638</v>
      </c>
      <c r="AZ36" s="51">
        <v>30.7779</v>
      </c>
      <c r="BA36" s="51">
        <v>29.1345</v>
      </c>
      <c r="BB36" s="51">
        <v>29.4177</v>
      </c>
      <c r="BC36" s="53">
        <f t="shared" si="11"/>
        <v>27.59325</v>
      </c>
      <c r="BD36" s="53">
        <f t="shared" si="12"/>
        <v>2.3436515027545446</v>
      </c>
      <c r="BE36" s="51">
        <v>23.3778</v>
      </c>
      <c r="BF36" s="51">
        <v>20.7514</v>
      </c>
      <c r="BG36" s="51">
        <v>21.9184</v>
      </c>
      <c r="BH36" s="51">
        <v>18.1922</v>
      </c>
      <c r="BI36" s="51">
        <v>21.1686</v>
      </c>
      <c r="BJ36" s="51">
        <v>26.4248</v>
      </c>
      <c r="BK36" s="51">
        <v>7.6091</v>
      </c>
      <c r="BL36" s="51">
        <v>11.4669</v>
      </c>
      <c r="BM36" s="53">
        <f t="shared" si="13"/>
        <v>18.86365</v>
      </c>
      <c r="BN36" s="53">
        <f t="shared" si="14"/>
        <v>6.2972112085997445</v>
      </c>
      <c r="BO36" s="51">
        <v>29.2013</v>
      </c>
      <c r="BP36" s="51">
        <v>26.4182</v>
      </c>
      <c r="BQ36" s="51">
        <v>28.5027</v>
      </c>
      <c r="BR36" s="51">
        <v>28.598</v>
      </c>
      <c r="BS36" s="51">
        <v>30.0238</v>
      </c>
      <c r="BT36" s="51">
        <v>31.357</v>
      </c>
      <c r="BU36" s="53">
        <f t="shared" si="15"/>
        <v>29.016833333333334</v>
      </c>
      <c r="BV36" s="53">
        <f t="shared" si="16"/>
        <v>1.6563236092825182</v>
      </c>
    </row>
    <row r="37" spans="1:74" ht="15">
      <c r="A37" s="4">
        <v>31</v>
      </c>
      <c r="B37" s="50" t="s">
        <v>21</v>
      </c>
      <c r="C37" s="51"/>
      <c r="D37" s="51"/>
      <c r="E37" s="51"/>
      <c r="F37" s="51"/>
      <c r="G37" s="51"/>
      <c r="H37" s="51"/>
      <c r="I37" s="53"/>
      <c r="J37" s="53"/>
      <c r="K37" s="64"/>
      <c r="L37" s="64"/>
      <c r="M37" s="53"/>
      <c r="N37" s="53"/>
      <c r="O37" s="51"/>
      <c r="P37" s="64"/>
      <c r="Q37" s="51"/>
      <c r="R37" s="51"/>
      <c r="S37" s="51"/>
      <c r="T37" s="53"/>
      <c r="U37" s="53"/>
      <c r="V37" s="51"/>
      <c r="Y37" s="53"/>
      <c r="Z37" s="53"/>
      <c r="AA37" s="51"/>
      <c r="AB37" s="51"/>
      <c r="AC37" s="51"/>
      <c r="AD37" s="53"/>
      <c r="AE37" s="53"/>
      <c r="AF37" s="51"/>
      <c r="AG37" s="51"/>
      <c r="AH37" s="51"/>
      <c r="AI37" s="51"/>
      <c r="AJ37" s="51"/>
      <c r="AK37" s="51"/>
      <c r="AL37" s="51"/>
      <c r="AM37" s="51"/>
      <c r="AN37" s="51"/>
      <c r="AO37" s="53"/>
      <c r="AP37" s="53"/>
      <c r="AQ37" s="51"/>
      <c r="AR37" s="51"/>
      <c r="AS37" s="51">
        <v>0.2716</v>
      </c>
      <c r="AT37" s="51"/>
      <c r="AU37" s="51"/>
      <c r="AV37" s="51"/>
      <c r="AW37" s="51"/>
      <c r="AY37" s="51"/>
      <c r="AZ37" s="51"/>
      <c r="BA37" s="51"/>
      <c r="BB37" s="51"/>
      <c r="BC37" s="53">
        <f t="shared" si="11"/>
        <v>0.2716</v>
      </c>
      <c r="BD37" s="53"/>
      <c r="BE37" s="51"/>
      <c r="BF37" s="51"/>
      <c r="BG37" s="51"/>
      <c r="BH37" s="51"/>
      <c r="BI37" s="51"/>
      <c r="BJ37" s="51"/>
      <c r="BK37" s="51">
        <v>0.5823</v>
      </c>
      <c r="BL37" s="51"/>
      <c r="BM37" s="53">
        <f t="shared" si="13"/>
        <v>0.5823</v>
      </c>
      <c r="BN37" s="53"/>
      <c r="BO37" s="51"/>
      <c r="BP37" s="51"/>
      <c r="BQ37" s="51"/>
      <c r="BR37" s="51"/>
      <c r="BS37" s="51"/>
      <c r="BT37" s="51"/>
      <c r="BU37" s="53"/>
      <c r="BV37" s="53"/>
    </row>
    <row r="38" spans="1:74" ht="15">
      <c r="A38" s="4">
        <v>32</v>
      </c>
      <c r="B38" s="50" t="s">
        <v>70</v>
      </c>
      <c r="C38" s="52"/>
      <c r="D38" s="51"/>
      <c r="E38" s="52"/>
      <c r="F38" s="51">
        <v>0.7187</v>
      </c>
      <c r="G38" s="52"/>
      <c r="H38" s="51"/>
      <c r="I38" s="53">
        <f t="shared" si="2"/>
        <v>0.7187</v>
      </c>
      <c r="J38" s="53"/>
      <c r="K38" s="51"/>
      <c r="L38" s="51"/>
      <c r="M38" s="53"/>
      <c r="N38" s="53"/>
      <c r="O38" s="51"/>
      <c r="P38" s="51"/>
      <c r="Q38" s="52"/>
      <c r="R38" s="51"/>
      <c r="S38" s="51"/>
      <c r="T38" s="53"/>
      <c r="U38" s="53"/>
      <c r="V38" s="52"/>
      <c r="W38" s="51"/>
      <c r="X38" s="51"/>
      <c r="Y38" s="53"/>
      <c r="Z38" s="53"/>
      <c r="AA38" s="51"/>
      <c r="AB38" s="51"/>
      <c r="AC38" s="51"/>
      <c r="AD38" s="53"/>
      <c r="AE38" s="53"/>
      <c r="AF38" s="51"/>
      <c r="AG38" s="52"/>
      <c r="AH38" s="51"/>
      <c r="AI38" s="51"/>
      <c r="AJ38" s="51"/>
      <c r="AK38" s="51"/>
      <c r="AL38" s="51"/>
      <c r="AM38" s="52"/>
      <c r="AN38" s="52"/>
      <c r="AO38" s="53"/>
      <c r="AP38" s="53"/>
      <c r="AQ38" s="52"/>
      <c r="AR38" s="52"/>
      <c r="AS38" s="52"/>
      <c r="AT38" s="52"/>
      <c r="AU38" s="52"/>
      <c r="AV38" s="52"/>
      <c r="AW38" s="52"/>
      <c r="AX38" s="51"/>
      <c r="AY38" s="52"/>
      <c r="AZ38" s="52"/>
      <c r="BA38" s="52"/>
      <c r="BB38" s="52"/>
      <c r="BC38" s="53"/>
      <c r="BD38" s="53"/>
      <c r="BE38" s="51"/>
      <c r="BF38" s="51"/>
      <c r="BG38" s="51"/>
      <c r="BH38" s="51">
        <v>0.3028</v>
      </c>
      <c r="BI38" s="51"/>
      <c r="BJ38" s="52"/>
      <c r="BK38" s="52"/>
      <c r="BL38" s="52"/>
      <c r="BM38" s="53">
        <f t="shared" si="13"/>
        <v>0.3028</v>
      </c>
      <c r="BN38" s="53"/>
      <c r="BO38" s="51"/>
      <c r="BP38" s="51"/>
      <c r="BQ38" s="52"/>
      <c r="BR38" s="51">
        <v>0.3158</v>
      </c>
      <c r="BS38" s="51"/>
      <c r="BT38" s="51">
        <v>0.3309</v>
      </c>
      <c r="BU38" s="53">
        <f t="shared" si="15"/>
        <v>0.32335</v>
      </c>
      <c r="BV38" s="53">
        <f t="shared" si="16"/>
        <v>0.010677312395916868</v>
      </c>
    </row>
    <row r="39" spans="2:74" ht="15">
      <c r="B39" s="21" t="s">
        <v>44</v>
      </c>
      <c r="C39" s="51">
        <f aca="true" t="shared" si="18" ref="C39:X39">SUM(C27,C29,C36)</f>
        <v>46.6723</v>
      </c>
      <c r="D39" s="51">
        <f t="shared" si="18"/>
        <v>47.1584</v>
      </c>
      <c r="E39" s="51">
        <f t="shared" si="18"/>
        <v>46.1876</v>
      </c>
      <c r="F39" s="51">
        <f t="shared" si="18"/>
        <v>48.6436</v>
      </c>
      <c r="G39" s="51">
        <f t="shared" si="18"/>
        <v>54.56529999999999</v>
      </c>
      <c r="H39" s="51">
        <f t="shared" si="18"/>
        <v>52.8702</v>
      </c>
      <c r="I39" s="53">
        <f t="shared" si="2"/>
        <v>49.34956666666667</v>
      </c>
      <c r="J39" s="53">
        <f t="shared" si="3"/>
        <v>3.523183888852049</v>
      </c>
      <c r="K39" s="51">
        <f>SUM(K27,K29,K36)</f>
        <v>40.003499999999995</v>
      </c>
      <c r="L39" s="51">
        <f>SUM(L27,L29,L36)</f>
        <v>41.2429</v>
      </c>
      <c r="M39" s="53">
        <f t="shared" si="4"/>
        <v>40.6232</v>
      </c>
      <c r="N39" s="53">
        <f t="shared" si="17"/>
        <v>0.8763881446026094</v>
      </c>
      <c r="O39" s="51">
        <f t="shared" si="18"/>
        <v>30.815199999999997</v>
      </c>
      <c r="P39" s="51">
        <f t="shared" si="18"/>
        <v>39.1379</v>
      </c>
      <c r="Q39" s="51">
        <f>SUM(Q27,Q29,Q36)</f>
        <v>49.829</v>
      </c>
      <c r="R39" s="51">
        <f>SUM(R27,R29,R36)</f>
        <v>26.6387</v>
      </c>
      <c r="S39" s="51">
        <f>SUM(S27,S29,S36)</f>
        <v>26.0248</v>
      </c>
      <c r="T39" s="53">
        <f>AVERAGE(O39:P39,R39:S39)</f>
        <v>30.65415</v>
      </c>
      <c r="U39" s="53">
        <f>STDEV(O39:P39,R39:S39)</f>
        <v>6.04303100797384</v>
      </c>
      <c r="V39" s="51">
        <f t="shared" si="18"/>
        <v>54.668099999999995</v>
      </c>
      <c r="W39" s="51">
        <f t="shared" si="18"/>
        <v>40.7386</v>
      </c>
      <c r="X39" s="51">
        <f t="shared" si="18"/>
        <v>41.5583</v>
      </c>
      <c r="Y39" s="53">
        <f t="shared" si="5"/>
        <v>45.655</v>
      </c>
      <c r="Z39" s="53">
        <f t="shared" si="6"/>
        <v>7.816326229757816</v>
      </c>
      <c r="AA39" s="51">
        <f>SUM(AA27,AA29,AA36)</f>
        <v>41.3172</v>
      </c>
      <c r="AB39" s="51">
        <f>SUM(AB27,AB29,AB36)</f>
        <v>56.736200000000004</v>
      </c>
      <c r="AC39" s="51">
        <f>SUM(AC27,AC29,AC36)</f>
        <v>52.2613</v>
      </c>
      <c r="AD39" s="53">
        <f t="shared" si="7"/>
        <v>50.10490000000001</v>
      </c>
      <c r="AE39" s="53">
        <f t="shared" si="8"/>
        <v>7.93246090251947</v>
      </c>
      <c r="AF39" s="51">
        <f aca="true" t="shared" si="19" ref="AF39:AN39">SUM(AF27,AF29,AF36)</f>
        <v>43.058400000000006</v>
      </c>
      <c r="AG39" s="51">
        <f t="shared" si="19"/>
        <v>43.7949</v>
      </c>
      <c r="AH39" s="51">
        <f t="shared" si="19"/>
        <v>42.3884</v>
      </c>
      <c r="AI39" s="51">
        <f t="shared" si="19"/>
        <v>49.855900000000005</v>
      </c>
      <c r="AJ39" s="51">
        <f t="shared" si="19"/>
        <v>48.7385</v>
      </c>
      <c r="AK39" s="51">
        <f t="shared" si="19"/>
        <v>54.5689</v>
      </c>
      <c r="AL39" s="51">
        <f t="shared" si="19"/>
        <v>59.4375</v>
      </c>
      <c r="AM39" s="51">
        <f t="shared" si="19"/>
        <v>44.5627</v>
      </c>
      <c r="AN39" s="51">
        <f t="shared" si="19"/>
        <v>55.558899999999994</v>
      </c>
      <c r="AO39" s="53">
        <f t="shared" si="9"/>
        <v>49.107122222222216</v>
      </c>
      <c r="AP39" s="53">
        <f t="shared" si="10"/>
        <v>6.219620724123332</v>
      </c>
      <c r="AQ39" s="51">
        <f aca="true" t="shared" si="20" ref="AQ39:BT39">SUM(AQ27,AQ29,AQ36)</f>
        <v>44.402</v>
      </c>
      <c r="AR39" s="51">
        <f t="shared" si="20"/>
        <v>46.731</v>
      </c>
      <c r="AS39" s="51">
        <f t="shared" si="20"/>
        <v>44.6119</v>
      </c>
      <c r="AT39" s="51">
        <f t="shared" si="20"/>
        <v>48.9281</v>
      </c>
      <c r="AU39" s="51">
        <f t="shared" si="20"/>
        <v>44.497299999999996</v>
      </c>
      <c r="AV39" s="51">
        <f t="shared" si="20"/>
        <v>50.1496</v>
      </c>
      <c r="AW39" s="51">
        <f t="shared" si="20"/>
        <v>52.4385</v>
      </c>
      <c r="AX39" s="51">
        <f t="shared" si="20"/>
        <v>49.5429</v>
      </c>
      <c r="AY39" s="51">
        <f t="shared" si="20"/>
        <v>52.9702</v>
      </c>
      <c r="AZ39" s="51">
        <f t="shared" si="20"/>
        <v>49.813900000000004</v>
      </c>
      <c r="BA39" s="51">
        <f t="shared" si="20"/>
        <v>48.281</v>
      </c>
      <c r="BB39" s="51">
        <f t="shared" si="20"/>
        <v>50.165099999999995</v>
      </c>
      <c r="BC39" s="53">
        <f t="shared" si="11"/>
        <v>48.54429166666665</v>
      </c>
      <c r="BD39" s="53">
        <f t="shared" si="12"/>
        <v>2.939878871486911</v>
      </c>
      <c r="BE39" s="51">
        <f t="shared" si="20"/>
        <v>54.0616</v>
      </c>
      <c r="BF39" s="51">
        <f t="shared" si="20"/>
        <v>50.774699999999996</v>
      </c>
      <c r="BG39" s="51">
        <f t="shared" si="20"/>
        <v>52.9307</v>
      </c>
      <c r="BH39" s="51">
        <f t="shared" si="20"/>
        <v>47.1577</v>
      </c>
      <c r="BI39" s="51">
        <f t="shared" si="20"/>
        <v>48.5437</v>
      </c>
      <c r="BJ39" s="51">
        <f t="shared" si="20"/>
        <v>53.2959</v>
      </c>
      <c r="BK39" s="51">
        <f>SUM(BK27,BK29,BK36)</f>
        <v>29.8414</v>
      </c>
      <c r="BL39" s="51">
        <f>SUM(BL27,BL29,BL36)</f>
        <v>32.7847</v>
      </c>
      <c r="BM39" s="53">
        <f t="shared" si="13"/>
        <v>46.1738</v>
      </c>
      <c r="BN39" s="53">
        <f t="shared" si="14"/>
        <v>9.504626313087158</v>
      </c>
      <c r="BO39" s="51">
        <f t="shared" si="20"/>
        <v>47.9187</v>
      </c>
      <c r="BP39" s="51">
        <f t="shared" si="20"/>
        <v>46.8211</v>
      </c>
      <c r="BQ39" s="51">
        <f t="shared" si="20"/>
        <v>47.324799999999996</v>
      </c>
      <c r="BR39" s="51">
        <f t="shared" si="20"/>
        <v>48.048500000000004</v>
      </c>
      <c r="BS39" s="51">
        <f t="shared" si="20"/>
        <v>49.6162</v>
      </c>
      <c r="BT39" s="51">
        <f t="shared" si="20"/>
        <v>50.2492</v>
      </c>
      <c r="BU39" s="53">
        <f t="shared" si="15"/>
        <v>48.32974999999999</v>
      </c>
      <c r="BV39" s="53">
        <f t="shared" si="16"/>
        <v>1.3321602677606028</v>
      </c>
    </row>
    <row r="40" spans="2:74" ht="15">
      <c r="B40" s="21" t="s">
        <v>125</v>
      </c>
      <c r="C40" s="51">
        <f aca="true" t="shared" si="21" ref="C40:X40">SUM(C7,C8,C9,C12,C14)</f>
        <v>30.4326</v>
      </c>
      <c r="D40" s="51">
        <f t="shared" si="21"/>
        <v>29.527700000000003</v>
      </c>
      <c r="E40" s="51">
        <f t="shared" si="21"/>
        <v>29.1143</v>
      </c>
      <c r="F40" s="51">
        <f t="shared" si="21"/>
        <v>27.6855</v>
      </c>
      <c r="G40" s="51">
        <f t="shared" si="21"/>
        <v>24.8741</v>
      </c>
      <c r="H40" s="51">
        <f t="shared" si="21"/>
        <v>25.6009</v>
      </c>
      <c r="I40" s="53">
        <f t="shared" si="2"/>
        <v>27.87251666666667</v>
      </c>
      <c r="J40" s="53">
        <f t="shared" si="3"/>
        <v>2.2370250069381594</v>
      </c>
      <c r="K40" s="51">
        <f>SUM(K7,K8,K9,K12,K14)</f>
        <v>28.2126</v>
      </c>
      <c r="L40" s="51">
        <f>SUM(L7,L8,L9,L12,L14)</f>
        <v>28.397400000000005</v>
      </c>
      <c r="M40" s="53">
        <f t="shared" si="4"/>
        <v>28.305</v>
      </c>
      <c r="N40" s="53">
        <f t="shared" si="17"/>
        <v>0.13067333316327842</v>
      </c>
      <c r="O40" s="51">
        <f t="shared" si="21"/>
        <v>34.0795</v>
      </c>
      <c r="P40" s="51">
        <f t="shared" si="21"/>
        <v>30.5292</v>
      </c>
      <c r="Q40" s="51">
        <f>SUM(Q7,Q8,Q9,Q12,Q14)</f>
        <v>28.8773</v>
      </c>
      <c r="R40" s="51">
        <f>SUM(R7,R8,R9,R12,R14)</f>
        <v>29.147999999999996</v>
      </c>
      <c r="S40" s="51">
        <f>SUM(S7,S8,S9,S12,S14)</f>
        <v>29.230499999999996</v>
      </c>
      <c r="T40" s="53">
        <f>AVERAGE(O40:Q40,R40:S40)</f>
        <v>30.372899999999998</v>
      </c>
      <c r="U40" s="53">
        <f>STDEV(O40:Q40,R40:S40)</f>
        <v>2.1682706461602086</v>
      </c>
      <c r="V40" s="51">
        <f t="shared" si="21"/>
        <v>26.042</v>
      </c>
      <c r="W40" s="51">
        <f t="shared" si="21"/>
        <v>34.5713</v>
      </c>
      <c r="X40" s="51">
        <f t="shared" si="21"/>
        <v>32.648900000000005</v>
      </c>
      <c r="Y40" s="53">
        <f t="shared" si="5"/>
        <v>31.087400000000002</v>
      </c>
      <c r="Z40" s="53">
        <f t="shared" si="6"/>
        <v>4.473919010219116</v>
      </c>
      <c r="AA40" s="51">
        <f>SUM(AA7,AA8,AA9,AA12,AA14)</f>
        <v>28.513900000000003</v>
      </c>
      <c r="AB40" s="51">
        <f>SUM(AB7,AB8,AB9,AB12,AB14)</f>
        <v>25.847</v>
      </c>
      <c r="AC40" s="51">
        <f>SUM(AC7,AC8,AC9,AC12,AC14)</f>
        <v>25.7405</v>
      </c>
      <c r="AD40" s="53">
        <f t="shared" si="7"/>
        <v>26.700466666666667</v>
      </c>
      <c r="AE40" s="53">
        <f t="shared" si="8"/>
        <v>1.571381845171102</v>
      </c>
      <c r="AF40" s="51">
        <f aca="true" t="shared" si="22" ref="AF40:AN40">SUM(AF7,AF8,AF9,AF12,AF14)</f>
        <v>27.3629</v>
      </c>
      <c r="AG40" s="51">
        <f t="shared" si="22"/>
        <v>30.307</v>
      </c>
      <c r="AH40" s="51">
        <f t="shared" si="22"/>
        <v>28.2085</v>
      </c>
      <c r="AI40" s="51">
        <f t="shared" si="22"/>
        <v>26.950300000000002</v>
      </c>
      <c r="AJ40" s="51">
        <f t="shared" si="22"/>
        <v>24.7971</v>
      </c>
      <c r="AK40" s="51">
        <f t="shared" si="22"/>
        <v>26.839399999999998</v>
      </c>
      <c r="AL40" s="51">
        <f t="shared" si="22"/>
        <v>21.6135</v>
      </c>
      <c r="AM40" s="51">
        <f t="shared" si="22"/>
        <v>25.8764</v>
      </c>
      <c r="AN40" s="51">
        <f t="shared" si="22"/>
        <v>24.276300000000003</v>
      </c>
      <c r="AO40" s="53">
        <f t="shared" si="9"/>
        <v>26.24793333333333</v>
      </c>
      <c r="AP40" s="53">
        <f t="shared" si="10"/>
        <v>2.500360248544197</v>
      </c>
      <c r="AQ40" s="51">
        <f aca="true" t="shared" si="23" ref="AQ40:BT40">SUM(AQ7,AQ8,AQ9,AQ12,AQ14)</f>
        <v>27.833600000000004</v>
      </c>
      <c r="AR40" s="51">
        <f t="shared" si="23"/>
        <v>28.0549</v>
      </c>
      <c r="AS40" s="51">
        <f t="shared" si="23"/>
        <v>26.9981</v>
      </c>
      <c r="AT40" s="51">
        <f t="shared" si="23"/>
        <v>27.997</v>
      </c>
      <c r="AU40" s="51">
        <f t="shared" si="23"/>
        <v>31.1525</v>
      </c>
      <c r="AV40" s="51">
        <f t="shared" si="23"/>
        <v>26.956400000000002</v>
      </c>
      <c r="AW40" s="51">
        <f t="shared" si="23"/>
        <v>25.2429</v>
      </c>
      <c r="AX40" s="51">
        <f t="shared" si="23"/>
        <v>27.1265</v>
      </c>
      <c r="AY40" s="51">
        <f t="shared" si="23"/>
        <v>24.802999999999997</v>
      </c>
      <c r="AZ40" s="51">
        <f t="shared" si="23"/>
        <v>24.377699999999997</v>
      </c>
      <c r="BA40" s="51">
        <f t="shared" si="23"/>
        <v>26.2425</v>
      </c>
      <c r="BB40" s="51">
        <f t="shared" si="23"/>
        <v>25.0965</v>
      </c>
      <c r="BC40" s="53">
        <f t="shared" si="11"/>
        <v>26.823466666666665</v>
      </c>
      <c r="BD40" s="53">
        <f t="shared" si="12"/>
        <v>1.8751167727678069</v>
      </c>
      <c r="BE40" s="51">
        <f t="shared" si="23"/>
        <v>26.340400000000002</v>
      </c>
      <c r="BF40" s="51">
        <f t="shared" si="23"/>
        <v>28.440399999999997</v>
      </c>
      <c r="BG40" s="51">
        <f t="shared" si="23"/>
        <v>27.2545</v>
      </c>
      <c r="BH40" s="51">
        <f t="shared" si="23"/>
        <v>31.3104</v>
      </c>
      <c r="BI40" s="51">
        <f t="shared" si="23"/>
        <v>30.6712</v>
      </c>
      <c r="BJ40" s="51">
        <f t="shared" si="23"/>
        <v>28.8507</v>
      </c>
      <c r="BK40" s="51">
        <f>SUM(BK7,BK8,BK9,BK12,BK14)</f>
        <v>35.69500000000001</v>
      </c>
      <c r="BL40" s="51">
        <f>SUM(BL7,BL8,BL9,BL12,BL14)</f>
        <v>37.5304</v>
      </c>
      <c r="BM40" s="53">
        <f t="shared" si="13"/>
        <v>30.761625000000002</v>
      </c>
      <c r="BN40" s="53">
        <f t="shared" si="14"/>
        <v>3.9883886953254386</v>
      </c>
      <c r="BO40" s="51">
        <f t="shared" si="23"/>
        <v>28.031299999999998</v>
      </c>
      <c r="BP40" s="51">
        <f t="shared" si="23"/>
        <v>27.484</v>
      </c>
      <c r="BQ40" s="51">
        <f t="shared" si="23"/>
        <v>30.2415</v>
      </c>
      <c r="BR40" s="51">
        <f t="shared" si="23"/>
        <v>27.3847</v>
      </c>
      <c r="BS40" s="51">
        <f t="shared" si="23"/>
        <v>26.655900000000003</v>
      </c>
      <c r="BT40" s="51">
        <f t="shared" si="23"/>
        <v>26.884600000000002</v>
      </c>
      <c r="BU40" s="53">
        <f t="shared" si="15"/>
        <v>27.78033333333333</v>
      </c>
      <c r="BV40" s="53">
        <f t="shared" si="16"/>
        <v>1.2985648488491681</v>
      </c>
    </row>
    <row r="41" spans="2:74" ht="15">
      <c r="B41" s="21" t="s">
        <v>126</v>
      </c>
      <c r="C41" s="51">
        <f aca="true" t="shared" si="24" ref="C41:X41">SUM(C10,C13,C15,C16,C23,C31,C32)</f>
        <v>21.747</v>
      </c>
      <c r="D41" s="51">
        <f t="shared" si="24"/>
        <v>20.6753</v>
      </c>
      <c r="E41" s="51">
        <f t="shared" si="24"/>
        <v>24.698</v>
      </c>
      <c r="F41" s="51">
        <f t="shared" si="24"/>
        <v>20.4436</v>
      </c>
      <c r="G41" s="51">
        <f t="shared" si="24"/>
        <v>20.560499999999998</v>
      </c>
      <c r="H41" s="51">
        <f t="shared" si="24"/>
        <v>19.756</v>
      </c>
      <c r="I41" s="53">
        <f t="shared" si="2"/>
        <v>21.3134</v>
      </c>
      <c r="J41" s="53">
        <f t="shared" si="3"/>
        <v>1.7776165469526888</v>
      </c>
      <c r="K41" s="51">
        <f>SUM(K10,K13,K15,K16,K23,K31,K32)</f>
        <v>25.2359</v>
      </c>
      <c r="L41" s="51">
        <f>SUM(L10,L13,L15,L16,L23,L31,L32)</f>
        <v>24.8878</v>
      </c>
      <c r="M41" s="53">
        <f t="shared" si="4"/>
        <v>25.06185</v>
      </c>
      <c r="N41" s="53">
        <f t="shared" si="17"/>
        <v>0.2461438705310388</v>
      </c>
      <c r="O41" s="51">
        <f t="shared" si="24"/>
        <v>27.3791</v>
      </c>
      <c r="P41" s="51">
        <f t="shared" si="24"/>
        <v>24.783299999999997</v>
      </c>
      <c r="Q41" s="51">
        <f>SUM(Q10,Q13,Q15,Q16,Q23,Q31,Q32)</f>
        <v>18.689</v>
      </c>
      <c r="R41" s="51">
        <f>SUM(R10,R13,R15,R16,R23,R31,R32)</f>
        <v>40.965199999999996</v>
      </c>
      <c r="S41" s="51">
        <f>SUM(S10,S13,S15,S16,S23,S31,S32)</f>
        <v>41.504999999999995</v>
      </c>
      <c r="T41" s="53">
        <f>AVERAGE(O41:Q41,R41:S41)</f>
        <v>30.664319999999996</v>
      </c>
      <c r="U41" s="53">
        <f>STDEV(O41:Q41,R41:S41)</f>
        <v>10.154011860195936</v>
      </c>
      <c r="V41" s="51">
        <f t="shared" si="24"/>
        <v>16.8412</v>
      </c>
      <c r="W41" s="51">
        <f t="shared" si="24"/>
        <v>23.986</v>
      </c>
      <c r="X41" s="51">
        <f t="shared" si="24"/>
        <v>22.7753</v>
      </c>
      <c r="Y41" s="53">
        <f t="shared" si="5"/>
        <v>21.200833333333335</v>
      </c>
      <c r="Z41" s="53">
        <f t="shared" si="6"/>
        <v>3.8237744080075147</v>
      </c>
      <c r="AA41" s="51">
        <f>SUM(AA10,AA13,AA15,AA16,AA23,AA31,AA32)</f>
        <v>21.480999999999998</v>
      </c>
      <c r="AB41" s="51">
        <f>SUM(AB10,AB13,AB15,AB16,AB23,AB31,AB32)</f>
        <v>13.127799999999999</v>
      </c>
      <c r="AC41" s="51">
        <f>SUM(AC10,AC13,AC15,AC16,AC23,AC31,AC32)</f>
        <v>17.5704</v>
      </c>
      <c r="AD41" s="53">
        <f t="shared" si="7"/>
        <v>17.393066666666666</v>
      </c>
      <c r="AE41" s="53">
        <f t="shared" si="8"/>
        <v>4.179422555010854</v>
      </c>
      <c r="AF41" s="51">
        <f aca="true" t="shared" si="25" ref="AF41:AN41">SUM(AF10,AF13,AF15,AF16,AF23,AF31,AF32)</f>
        <v>22.4687</v>
      </c>
      <c r="AG41" s="51">
        <f t="shared" si="25"/>
        <v>20.2693</v>
      </c>
      <c r="AH41" s="51">
        <f t="shared" si="25"/>
        <v>21.5291</v>
      </c>
      <c r="AI41" s="51">
        <f t="shared" si="25"/>
        <v>19.864800000000002</v>
      </c>
      <c r="AJ41" s="51">
        <f t="shared" si="25"/>
        <v>22.2872</v>
      </c>
      <c r="AK41" s="51">
        <f t="shared" si="25"/>
        <v>15.602400000000001</v>
      </c>
      <c r="AL41" s="51">
        <f t="shared" si="25"/>
        <v>14.7749</v>
      </c>
      <c r="AM41" s="51">
        <f t="shared" si="25"/>
        <v>23.688699999999997</v>
      </c>
      <c r="AN41" s="51">
        <f t="shared" si="25"/>
        <v>15.9745</v>
      </c>
      <c r="AO41" s="53">
        <f t="shared" si="9"/>
        <v>19.60662222222222</v>
      </c>
      <c r="AP41" s="53">
        <f t="shared" si="10"/>
        <v>3.331923447791758</v>
      </c>
      <c r="AQ41" s="51">
        <f aca="true" t="shared" si="26" ref="AQ41:BT41">SUM(AQ10,AQ13,AQ15,AQ16,AQ23,AQ31,AQ32)</f>
        <v>20.430300000000003</v>
      </c>
      <c r="AR41" s="51">
        <f t="shared" si="26"/>
        <v>18.366999999999997</v>
      </c>
      <c r="AS41" s="51">
        <f t="shared" si="26"/>
        <v>20.6191</v>
      </c>
      <c r="AT41" s="51">
        <f t="shared" si="26"/>
        <v>17.813599999999997</v>
      </c>
      <c r="AU41" s="51">
        <f t="shared" si="26"/>
        <v>19.026899999999998</v>
      </c>
      <c r="AV41" s="51">
        <f t="shared" si="26"/>
        <v>17.8116</v>
      </c>
      <c r="AW41" s="51">
        <f t="shared" si="26"/>
        <v>18.058999999999997</v>
      </c>
      <c r="AX41" s="51">
        <f t="shared" si="26"/>
        <v>18.592000000000002</v>
      </c>
      <c r="AY41" s="51">
        <f t="shared" si="26"/>
        <v>17.0178</v>
      </c>
      <c r="AZ41" s="51">
        <f t="shared" si="26"/>
        <v>19.6393</v>
      </c>
      <c r="BA41" s="51">
        <f t="shared" si="26"/>
        <v>19.0337</v>
      </c>
      <c r="BB41" s="51">
        <f t="shared" si="26"/>
        <v>18.9999</v>
      </c>
      <c r="BC41" s="53">
        <f t="shared" si="11"/>
        <v>18.784183333333335</v>
      </c>
      <c r="BD41" s="53">
        <f t="shared" si="12"/>
        <v>1.075363577276697</v>
      </c>
      <c r="BE41" s="51">
        <f t="shared" si="26"/>
        <v>15.4366</v>
      </c>
      <c r="BF41" s="51">
        <f t="shared" si="26"/>
        <v>16.677300000000002</v>
      </c>
      <c r="BG41" s="51">
        <f t="shared" si="26"/>
        <v>15.804</v>
      </c>
      <c r="BH41" s="51">
        <f t="shared" si="26"/>
        <v>16.9311</v>
      </c>
      <c r="BI41" s="51">
        <f t="shared" si="26"/>
        <v>17.176299999999998</v>
      </c>
      <c r="BJ41" s="51">
        <f t="shared" si="26"/>
        <v>14.883</v>
      </c>
      <c r="BK41" s="51">
        <f>SUM(BK10,BK13,BK15,BK16,BK23,BK31,BK32)</f>
        <v>29.674300000000002</v>
      </c>
      <c r="BL41" s="51">
        <f>SUM(BL10,BL13,BL15,BL16,BL23,BL31,BL32)</f>
        <v>25.7728</v>
      </c>
      <c r="BM41" s="53">
        <f t="shared" si="13"/>
        <v>19.044425</v>
      </c>
      <c r="BN41" s="53">
        <f t="shared" si="14"/>
        <v>5.511789966387632</v>
      </c>
      <c r="BO41" s="51">
        <f t="shared" si="26"/>
        <v>17.744</v>
      </c>
      <c r="BP41" s="51">
        <f t="shared" si="26"/>
        <v>19.831999999999997</v>
      </c>
      <c r="BQ41" s="51">
        <f t="shared" si="26"/>
        <v>14.6787</v>
      </c>
      <c r="BR41" s="51">
        <f t="shared" si="26"/>
        <v>18.7016</v>
      </c>
      <c r="BS41" s="51">
        <f t="shared" si="26"/>
        <v>17.3198</v>
      </c>
      <c r="BT41" s="51">
        <f t="shared" si="26"/>
        <v>17.044</v>
      </c>
      <c r="BU41" s="53">
        <f t="shared" si="15"/>
        <v>17.55335</v>
      </c>
      <c r="BV41" s="53">
        <f t="shared" si="16"/>
        <v>1.739233564246044</v>
      </c>
    </row>
    <row r="42" spans="2:74" ht="15">
      <c r="B42" s="21" t="s">
        <v>127</v>
      </c>
      <c r="C42" s="51">
        <f aca="true" t="shared" si="27" ref="C42:X42">SUM(C17,C20,C21,C27,C29,C36)</f>
        <v>47.8203</v>
      </c>
      <c r="D42" s="51">
        <f t="shared" si="27"/>
        <v>49.797000000000004</v>
      </c>
      <c r="E42" s="51">
        <f t="shared" si="27"/>
        <v>46.1876</v>
      </c>
      <c r="F42" s="51">
        <f t="shared" si="27"/>
        <v>50.7976</v>
      </c>
      <c r="G42" s="51">
        <f t="shared" si="27"/>
        <v>54.56529999999999</v>
      </c>
      <c r="H42" s="51">
        <f t="shared" si="27"/>
        <v>54.0076</v>
      </c>
      <c r="I42" s="53">
        <f t="shared" si="2"/>
        <v>50.52923333333333</v>
      </c>
      <c r="J42" s="53">
        <f t="shared" si="3"/>
        <v>3.322202731120821</v>
      </c>
      <c r="K42" s="51">
        <f>SUM(K17,K20,K21,K27,K29,K36)</f>
        <v>43.8725</v>
      </c>
      <c r="L42" s="51">
        <f>SUM(L17,L20,L21,L27,L29,L36)</f>
        <v>45.1894</v>
      </c>
      <c r="M42" s="53">
        <f t="shared" si="4"/>
        <v>44.530950000000004</v>
      </c>
      <c r="N42" s="53">
        <f t="shared" si="17"/>
        <v>0.9311889201445622</v>
      </c>
      <c r="O42" s="51">
        <f t="shared" si="27"/>
        <v>35.3943</v>
      </c>
      <c r="P42" s="51">
        <f t="shared" si="27"/>
        <v>41.9551</v>
      </c>
      <c r="Q42" s="51">
        <f>SUM(Q17,Q20,Q21,Q27,Q29,Q36)</f>
        <v>51.3685</v>
      </c>
      <c r="R42" s="51">
        <f>SUM(R17,R20,R21,R27,R29,R36)</f>
        <v>28.3844</v>
      </c>
      <c r="S42" s="51">
        <f>SUM(S17,S20,S21,S27,S29,S36)</f>
        <v>27.7618</v>
      </c>
      <c r="T42" s="53">
        <f>AVERAGE(O42:P42,R42:S42)</f>
        <v>33.3739</v>
      </c>
      <c r="U42" s="53">
        <f>STDEV(O42:P42,R42:S42)</f>
        <v>6.6860498118595375</v>
      </c>
      <c r="V42" s="51">
        <f t="shared" si="27"/>
        <v>56.129900000000006</v>
      </c>
      <c r="W42" s="51">
        <f t="shared" si="27"/>
        <v>40.7386</v>
      </c>
      <c r="X42" s="51">
        <f t="shared" si="27"/>
        <v>43.0051</v>
      </c>
      <c r="Y42" s="53">
        <f t="shared" si="5"/>
        <v>46.62453333333334</v>
      </c>
      <c r="Z42" s="53">
        <f t="shared" si="6"/>
        <v>8.30952779424517</v>
      </c>
      <c r="AA42" s="51">
        <f>SUM(AA17,AA20,AA21,AA27,AA29,AA36)</f>
        <v>48.218500000000006</v>
      </c>
      <c r="AB42" s="51">
        <f>SUM(AB17,AB20,AB21,AB27,AB29,AB36)</f>
        <v>59.4487</v>
      </c>
      <c r="AC42" s="51">
        <f>SUM(AC17,AC20,AC21,AC27,AC29,AC36)</f>
        <v>55.6087</v>
      </c>
      <c r="AD42" s="53">
        <f t="shared" si="7"/>
        <v>54.4253</v>
      </c>
      <c r="AE42" s="53">
        <f t="shared" si="8"/>
        <v>5.707860779661674</v>
      </c>
      <c r="AF42" s="51">
        <f aca="true" t="shared" si="28" ref="AF42:AN42">SUM(AF17,AF20,AF21,AF27,AF29,AF36)</f>
        <v>44.701800000000006</v>
      </c>
      <c r="AG42" s="51">
        <f t="shared" si="28"/>
        <v>44.7822</v>
      </c>
      <c r="AH42" s="51">
        <f t="shared" si="28"/>
        <v>43.3983</v>
      </c>
      <c r="AI42" s="51">
        <f t="shared" si="28"/>
        <v>50.5402</v>
      </c>
      <c r="AJ42" s="51">
        <f t="shared" si="28"/>
        <v>50.2117</v>
      </c>
      <c r="AK42" s="51">
        <f t="shared" si="28"/>
        <v>55.5367</v>
      </c>
      <c r="AL42" s="51">
        <f t="shared" si="28"/>
        <v>60.3204</v>
      </c>
      <c r="AM42" s="51">
        <f t="shared" si="28"/>
        <v>45.8485</v>
      </c>
      <c r="AN42" s="51">
        <f t="shared" si="28"/>
        <v>56.559799999999996</v>
      </c>
      <c r="AO42" s="53">
        <f t="shared" si="9"/>
        <v>50.21106666666667</v>
      </c>
      <c r="AP42" s="53">
        <f t="shared" si="10"/>
        <v>6.085290923612423</v>
      </c>
      <c r="AQ42" s="51">
        <f aca="true" t="shared" si="29" ref="AQ42:BT42">SUM(AQ17,AQ20,AQ21,AQ27,AQ29,AQ36)</f>
        <v>49.8858</v>
      </c>
      <c r="AR42" s="51">
        <f t="shared" si="29"/>
        <v>51.858599999999996</v>
      </c>
      <c r="AS42" s="51">
        <f t="shared" si="29"/>
        <v>50.0631</v>
      </c>
      <c r="AT42" s="51">
        <f t="shared" si="29"/>
        <v>53.0741</v>
      </c>
      <c r="AU42" s="51">
        <f t="shared" si="29"/>
        <v>48.3626</v>
      </c>
      <c r="AV42" s="51">
        <f t="shared" si="29"/>
        <v>54.2705</v>
      </c>
      <c r="AW42" s="51">
        <f t="shared" si="29"/>
        <v>55.7639</v>
      </c>
      <c r="AX42" s="51">
        <f t="shared" si="29"/>
        <v>53.6012</v>
      </c>
      <c r="AY42" s="51">
        <f t="shared" si="29"/>
        <v>56.8211</v>
      </c>
      <c r="AZ42" s="51">
        <f t="shared" si="29"/>
        <v>54.1286</v>
      </c>
      <c r="BA42" s="51">
        <f t="shared" si="29"/>
        <v>52.025499999999994</v>
      </c>
      <c r="BB42" s="51">
        <f t="shared" si="29"/>
        <v>54.244699999999995</v>
      </c>
      <c r="BC42" s="53">
        <f t="shared" si="11"/>
        <v>52.84164166666665</v>
      </c>
      <c r="BD42" s="53">
        <f t="shared" si="12"/>
        <v>2.5013575377667268</v>
      </c>
      <c r="BE42" s="51">
        <f t="shared" si="29"/>
        <v>56.2701</v>
      </c>
      <c r="BF42" s="51">
        <f t="shared" si="29"/>
        <v>52.97109999999999</v>
      </c>
      <c r="BG42" s="51">
        <f t="shared" si="29"/>
        <v>55.4736</v>
      </c>
      <c r="BH42" s="51">
        <f t="shared" si="29"/>
        <v>49.6366</v>
      </c>
      <c r="BI42" s="51">
        <f t="shared" si="29"/>
        <v>51.1879</v>
      </c>
      <c r="BJ42" s="51">
        <f t="shared" si="29"/>
        <v>55.94800000000001</v>
      </c>
      <c r="BK42" s="51">
        <f>SUM(BK17,BK20,BK21,BK27,BK29,BK36)</f>
        <v>31.741999999999997</v>
      </c>
      <c r="BL42" s="51">
        <f>SUM(BL17,BL20,BL21,BL27,BL29,BL36)</f>
        <v>35.663199999999996</v>
      </c>
      <c r="BM42" s="53">
        <f t="shared" si="13"/>
        <v>48.611562500000005</v>
      </c>
      <c r="BN42" s="53">
        <f t="shared" si="14"/>
        <v>9.55061766782463</v>
      </c>
      <c r="BO42" s="51">
        <f t="shared" si="29"/>
        <v>52.8458</v>
      </c>
      <c r="BP42" s="51">
        <f t="shared" si="29"/>
        <v>51.1981</v>
      </c>
      <c r="BQ42" s="51">
        <f t="shared" si="29"/>
        <v>52.113299999999995</v>
      </c>
      <c r="BR42" s="51">
        <f t="shared" si="29"/>
        <v>52.6182</v>
      </c>
      <c r="BS42" s="51">
        <f t="shared" si="29"/>
        <v>54.5997</v>
      </c>
      <c r="BT42" s="51">
        <f t="shared" si="29"/>
        <v>53.9501</v>
      </c>
      <c r="BU42" s="53">
        <f t="shared" si="15"/>
        <v>52.88753333333333</v>
      </c>
      <c r="BV42" s="53">
        <f t="shared" si="16"/>
        <v>1.2319469934484475</v>
      </c>
    </row>
    <row r="43" spans="2:74" ht="15">
      <c r="B43" s="65" t="s">
        <v>48</v>
      </c>
      <c r="C43" s="51">
        <f>C10/C9</f>
        <v>0.10474419602549548</v>
      </c>
      <c r="D43" s="51">
        <f aca="true" t="shared" si="30" ref="D43:X43">D10/D9</f>
        <v>0.10552909446997068</v>
      </c>
      <c r="E43" s="51">
        <f t="shared" si="30"/>
        <v>0.22639860552781624</v>
      </c>
      <c r="F43" s="51">
        <f t="shared" si="30"/>
        <v>0.08508016027064383</v>
      </c>
      <c r="G43" s="51">
        <f t="shared" si="30"/>
        <v>0.11412123845239185</v>
      </c>
      <c r="H43" s="51">
        <f t="shared" si="30"/>
        <v>0.10631646588205326</v>
      </c>
      <c r="I43" s="53">
        <f t="shared" si="2"/>
        <v>0.12369829343806188</v>
      </c>
      <c r="J43" s="53">
        <f t="shared" si="3"/>
        <v>0.05122878062948971</v>
      </c>
      <c r="K43" s="51">
        <f>K10/K9</f>
        <v>0.4152771728986499</v>
      </c>
      <c r="L43" s="51">
        <f>L10/L9</f>
        <v>0.3262894293281965</v>
      </c>
      <c r="M43" s="53">
        <f t="shared" si="4"/>
        <v>0.37078330111342317</v>
      </c>
      <c r="N43" s="53">
        <f t="shared" si="17"/>
        <v>0.06292383692115781</v>
      </c>
      <c r="O43" s="51">
        <f t="shared" si="30"/>
        <v>0.35793666830239873</v>
      </c>
      <c r="P43" s="51">
        <f t="shared" si="30"/>
        <v>0.447576231614452</v>
      </c>
      <c r="Q43" s="51">
        <f>Q10/Q9</f>
        <v>0.15792125726892645</v>
      </c>
      <c r="R43" s="51">
        <f>R10/R9</f>
        <v>0.7380856116478685</v>
      </c>
      <c r="S43" s="51">
        <f>S10/S9</f>
        <v>0.7586968397855536</v>
      </c>
      <c r="T43" s="53">
        <f>AVERAGE(O43:Q43,R43:S43)</f>
        <v>0.4920433217238399</v>
      </c>
      <c r="U43" s="53">
        <f>STDEV(O43:Q43,R43:S43)</f>
        <v>0.2565347820842509</v>
      </c>
      <c r="V43" s="51">
        <f t="shared" si="30"/>
        <v>0.10368183681836818</v>
      </c>
      <c r="W43" s="51">
        <f t="shared" si="30"/>
        <v>0.1305882921953343</v>
      </c>
      <c r="X43" s="51">
        <f t="shared" si="30"/>
        <v>0.11755551436195666</v>
      </c>
      <c r="Y43" s="53">
        <f t="shared" si="5"/>
        <v>0.11727521445855305</v>
      </c>
      <c r="Z43" s="55">
        <f t="shared" si="6"/>
        <v>0.013455417543318873</v>
      </c>
      <c r="AA43" s="51">
        <f>AA10/AA9</f>
        <v>0.27840317621710603</v>
      </c>
      <c r="AB43" s="51">
        <f>AB10/AB9</f>
        <v>0.07557573952749652</v>
      </c>
      <c r="AC43" s="51">
        <f>AC10/AC9</f>
        <v>0.12046732000581076</v>
      </c>
      <c r="AD43" s="53">
        <f t="shared" si="7"/>
        <v>0.15814874525013778</v>
      </c>
      <c r="AE43" s="53">
        <f t="shared" si="8"/>
        <v>0.10653478129161498</v>
      </c>
      <c r="AF43" s="51">
        <f aca="true" t="shared" si="31" ref="AF43:AN43">AF10/AF9</f>
        <v>0.2595255553386894</v>
      </c>
      <c r="AG43" s="51">
        <f t="shared" si="31"/>
        <v>0.17106394175949477</v>
      </c>
      <c r="AH43" s="51">
        <f t="shared" si="31"/>
        <v>0.20756721541506928</v>
      </c>
      <c r="AI43" s="51">
        <f t="shared" si="31"/>
        <v>0.17082926472661575</v>
      </c>
      <c r="AJ43" s="51">
        <f t="shared" si="31"/>
        <v>0.1416134709853679</v>
      </c>
      <c r="AK43" s="51">
        <f t="shared" si="31"/>
        <v>0.07192290139862018</v>
      </c>
      <c r="AL43" s="51">
        <f t="shared" si="31"/>
        <v>0.061953580025193</v>
      </c>
      <c r="AM43" s="51">
        <f t="shared" si="31"/>
        <v>0.27338916574129285</v>
      </c>
      <c r="AN43" s="51">
        <f t="shared" si="31"/>
        <v>0.06444043935117488</v>
      </c>
      <c r="AO43" s="53">
        <f t="shared" si="9"/>
        <v>0.1580339483046131</v>
      </c>
      <c r="AP43" s="53">
        <f t="shared" si="10"/>
        <v>0.0806770912745655</v>
      </c>
      <c r="AQ43" s="51">
        <f aca="true" t="shared" si="32" ref="AQ43:BT43">AQ10/AQ9</f>
        <v>0.06305037568447475</v>
      </c>
      <c r="AR43" s="51">
        <f t="shared" si="32"/>
        <v>0.07478268698741139</v>
      </c>
      <c r="AS43" s="51">
        <f t="shared" si="32"/>
        <v>0.06300221609459848</v>
      </c>
      <c r="AT43" s="51">
        <f t="shared" si="32"/>
        <v>0.15235086606342987</v>
      </c>
      <c r="AU43" s="51">
        <f t="shared" si="32"/>
        <v>0.1257609354627069</v>
      </c>
      <c r="AV43" s="51">
        <f t="shared" si="32"/>
        <v>0.07596438676701212</v>
      </c>
      <c r="AW43" s="51">
        <f t="shared" si="32"/>
        <v>0.12063362010105147</v>
      </c>
      <c r="AX43" s="51">
        <f t="shared" si="32"/>
        <v>0.1218861366149957</v>
      </c>
      <c r="AY43" s="51">
        <f t="shared" si="32"/>
        <v>0.0831315066512435</v>
      </c>
      <c r="AZ43" s="51">
        <f t="shared" si="32"/>
        <v>0.10225847809853897</v>
      </c>
      <c r="BA43" s="51">
        <f t="shared" si="32"/>
        <v>0.1117074518435987</v>
      </c>
      <c r="BB43" s="51">
        <f t="shared" si="32"/>
        <v>0.1024578437797078</v>
      </c>
      <c r="BC43" s="53">
        <f t="shared" si="11"/>
        <v>0.0997488753457308</v>
      </c>
      <c r="BD43" s="55">
        <f t="shared" si="12"/>
        <v>0.028104865335398986</v>
      </c>
      <c r="BE43" s="51">
        <f t="shared" si="32"/>
        <v>0.12647043285316803</v>
      </c>
      <c r="BF43" s="51">
        <f t="shared" si="32"/>
        <v>0.15301993642239112</v>
      </c>
      <c r="BG43" s="51">
        <f t="shared" si="32"/>
        <v>0.13470950172770363</v>
      </c>
      <c r="BH43" s="51">
        <f t="shared" si="32"/>
        <v>0.15722439170922198</v>
      </c>
      <c r="BI43" s="51">
        <f t="shared" si="32"/>
        <v>0.20512156311290383</v>
      </c>
      <c r="BJ43" s="51">
        <f t="shared" si="32"/>
        <v>0.14931019833195447</v>
      </c>
      <c r="BK43" s="51">
        <f>BK10/BK9</f>
        <v>0.3488455871492541</v>
      </c>
      <c r="BL43" s="51">
        <f>BL10/BL9</f>
        <v>0.27954690201073606</v>
      </c>
      <c r="BM43" s="53">
        <f t="shared" si="13"/>
        <v>0.19428106416466667</v>
      </c>
      <c r="BN43" s="53">
        <f t="shared" si="14"/>
        <v>0.07975236715368683</v>
      </c>
      <c r="BO43" s="51">
        <f t="shared" si="32"/>
        <v>0.0815089241683968</v>
      </c>
      <c r="BP43" s="51">
        <f t="shared" si="32"/>
        <v>0.07881765195670275</v>
      </c>
      <c r="BQ43" s="51">
        <f t="shared" si="32"/>
        <v>0</v>
      </c>
      <c r="BR43" s="51">
        <f t="shared" si="32"/>
        <v>0.054999709391632144</v>
      </c>
      <c r="BS43" s="51">
        <f t="shared" si="32"/>
        <v>0.04680035858579656</v>
      </c>
      <c r="BT43" s="51">
        <f t="shared" si="32"/>
        <v>0.05287990090663547</v>
      </c>
      <c r="BU43" s="53">
        <f t="shared" si="15"/>
        <v>0.05250109083486062</v>
      </c>
      <c r="BV43" s="55">
        <f t="shared" si="16"/>
        <v>0.02942538109447147</v>
      </c>
    </row>
    <row r="44" spans="2:74" ht="15">
      <c r="B44" s="65" t="s">
        <v>49</v>
      </c>
      <c r="C44" s="51">
        <f>C29/C36</f>
        <v>1.3267936432483822</v>
      </c>
      <c r="D44" s="51">
        <f aca="true" t="shared" si="33" ref="D44:X44">D29/D36</f>
        <v>1.2200108493173119</v>
      </c>
      <c r="E44" s="51">
        <f t="shared" si="33"/>
        <v>1.182056620333517</v>
      </c>
      <c r="F44" s="51">
        <f t="shared" si="33"/>
        <v>1.2420452841505472</v>
      </c>
      <c r="G44" s="51">
        <f t="shared" si="33"/>
        <v>1.2950881053196015</v>
      </c>
      <c r="H44" s="51">
        <f t="shared" si="33"/>
        <v>1.3930363144928837</v>
      </c>
      <c r="I44" s="53">
        <f t="shared" si="2"/>
        <v>1.2765051361437072</v>
      </c>
      <c r="J44" s="53">
        <f t="shared" si="3"/>
        <v>0.07714063027979229</v>
      </c>
      <c r="K44" s="51">
        <f>K29/K36</f>
        <v>3.9284067241892293</v>
      </c>
      <c r="L44" s="51">
        <f>L29/L36</f>
        <v>3.1583887880621093</v>
      </c>
      <c r="M44" s="53">
        <f t="shared" si="4"/>
        <v>3.5433977561256693</v>
      </c>
      <c r="N44" s="53">
        <f t="shared" si="17"/>
        <v>0.5444849042707541</v>
      </c>
      <c r="O44" s="51">
        <f t="shared" si="33"/>
        <v>2.175884274576519</v>
      </c>
      <c r="P44" s="51">
        <f t="shared" si="33"/>
        <v>4.79291443251236</v>
      </c>
      <c r="Q44" s="51">
        <f>Q29/Q36</f>
        <v>1.564597018395895</v>
      </c>
      <c r="R44" s="51">
        <f>R29/R36</f>
        <v>3.2911876132432876</v>
      </c>
      <c r="S44" s="51">
        <f>S29/S36</f>
        <v>3.5463472113118617</v>
      </c>
      <c r="T44" s="53">
        <f>AVERAGE(O44:P44,R44:S44)</f>
        <v>3.4515833829110067</v>
      </c>
      <c r="U44" s="53">
        <f>STDEV(O44:P44,R44:S44)</f>
        <v>1.0741328573521636</v>
      </c>
      <c r="V44" s="51">
        <f t="shared" si="33"/>
        <v>1.2578092114494177</v>
      </c>
      <c r="W44" s="51">
        <f t="shared" si="33"/>
        <v>1.237278921212336</v>
      </c>
      <c r="X44" s="51">
        <f t="shared" si="33"/>
        <v>1.2681320752494374</v>
      </c>
      <c r="Y44" s="53">
        <f t="shared" si="5"/>
        <v>1.254406735970397</v>
      </c>
      <c r="Z44" s="55">
        <f t="shared" si="6"/>
        <v>0.015705473824379767</v>
      </c>
      <c r="AA44" s="51">
        <f>AA29/AA36</f>
        <v>1.0261132805681483</v>
      </c>
      <c r="AB44" s="51">
        <f>AB29/AB36</f>
        <v>0.7224042439405209</v>
      </c>
      <c r="AC44" s="51">
        <f>AC29/AC36</f>
        <v>1.3327271086240355</v>
      </c>
      <c r="AD44" s="53">
        <f t="shared" si="7"/>
        <v>1.0270815443775683</v>
      </c>
      <c r="AE44" s="53">
        <f t="shared" si="8"/>
        <v>0.3051625844365206</v>
      </c>
      <c r="AF44" s="51">
        <f aca="true" t="shared" si="34" ref="AF44:AN44">AF29/AF36</f>
        <v>1.249853960223588</v>
      </c>
      <c r="AG44" s="51">
        <f t="shared" si="34"/>
        <v>1.4607218683651804</v>
      </c>
      <c r="AH44" s="51">
        <f t="shared" si="34"/>
        <v>1.1135071544161486</v>
      </c>
      <c r="AI44" s="51">
        <f t="shared" si="34"/>
        <v>1.1220175346124113</v>
      </c>
      <c r="AJ44" s="51">
        <f t="shared" si="34"/>
        <v>1.1273938198964182</v>
      </c>
      <c r="AK44" s="51">
        <f t="shared" si="34"/>
        <v>1.1119888568301661</v>
      </c>
      <c r="AL44" s="51">
        <f t="shared" si="34"/>
        <v>1.0486901910094206</v>
      </c>
      <c r="AM44" s="51">
        <f t="shared" si="34"/>
        <v>1.7643313737067747</v>
      </c>
      <c r="AN44" s="51">
        <f t="shared" si="34"/>
        <v>0.9810058269568153</v>
      </c>
      <c r="AO44" s="53">
        <f t="shared" si="9"/>
        <v>1.219945620668547</v>
      </c>
      <c r="AP44" s="53">
        <f t="shared" si="10"/>
        <v>0.24565823855738694</v>
      </c>
      <c r="AQ44" s="51">
        <f aca="true" t="shared" si="35" ref="AQ44:BT44">AQ29/AQ36</f>
        <v>0.7023768596074509</v>
      </c>
      <c r="AR44" s="51">
        <f t="shared" si="35"/>
        <v>0.6547155499367889</v>
      </c>
      <c r="AS44" s="51">
        <f t="shared" si="35"/>
        <v>0.7713819446650361</v>
      </c>
      <c r="AT44" s="51">
        <f t="shared" si="35"/>
        <v>0.753046567245579</v>
      </c>
      <c r="AU44" s="51">
        <f t="shared" si="35"/>
        <v>0.8305642527690806</v>
      </c>
      <c r="AV44" s="51">
        <f t="shared" si="35"/>
        <v>0.8053799116242393</v>
      </c>
      <c r="AW44" s="51">
        <f t="shared" si="35"/>
        <v>0.6864995181570906</v>
      </c>
      <c r="AX44" s="51">
        <f t="shared" si="35"/>
        <v>0.9050008542016791</v>
      </c>
      <c r="AY44" s="51">
        <f t="shared" si="35"/>
        <v>0.7367757093559562</v>
      </c>
      <c r="AZ44" s="51">
        <f t="shared" si="35"/>
        <v>0.5837987646980464</v>
      </c>
      <c r="BA44" s="51">
        <f t="shared" si="35"/>
        <v>0.6195575692048946</v>
      </c>
      <c r="BB44" s="51">
        <f t="shared" si="35"/>
        <v>0.6735638748100633</v>
      </c>
      <c r="BC44" s="53">
        <f t="shared" si="11"/>
        <v>0.7268884480229921</v>
      </c>
      <c r="BD44" s="53">
        <f t="shared" si="12"/>
        <v>0.09228137994737372</v>
      </c>
      <c r="BE44" s="51">
        <f t="shared" si="35"/>
        <v>1.2029318413195424</v>
      </c>
      <c r="BF44" s="51">
        <f t="shared" si="35"/>
        <v>1.3355869965399925</v>
      </c>
      <c r="BG44" s="51">
        <f t="shared" si="35"/>
        <v>1.2633814512008177</v>
      </c>
      <c r="BH44" s="51">
        <f t="shared" si="35"/>
        <v>1.5108013324391774</v>
      </c>
      <c r="BI44" s="51">
        <f t="shared" si="35"/>
        <v>1.210103644076604</v>
      </c>
      <c r="BJ44" s="51">
        <f t="shared" si="35"/>
        <v>0.9205556901092913</v>
      </c>
      <c r="BK44" s="51">
        <f>BK29/BK36</f>
        <v>2.8396130948469596</v>
      </c>
      <c r="BL44" s="51">
        <f>BL29/BL36</f>
        <v>1.8036260890040026</v>
      </c>
      <c r="BM44" s="53">
        <f t="shared" si="13"/>
        <v>1.5108250174420483</v>
      </c>
      <c r="BN44" s="53">
        <f t="shared" si="14"/>
        <v>0.5948584869238785</v>
      </c>
      <c r="BO44" s="51">
        <f t="shared" si="35"/>
        <v>0.6152054874269296</v>
      </c>
      <c r="BP44" s="51">
        <f t="shared" si="35"/>
        <v>0.7340394122233914</v>
      </c>
      <c r="BQ44" s="51">
        <f t="shared" si="35"/>
        <v>0.6086897030807608</v>
      </c>
      <c r="BR44" s="51">
        <f t="shared" si="35"/>
        <v>0.6478320162249109</v>
      </c>
      <c r="BS44" s="51">
        <f t="shared" si="35"/>
        <v>0.6239116967206015</v>
      </c>
      <c r="BT44" s="51">
        <f t="shared" si="35"/>
        <v>0.5754345122301241</v>
      </c>
      <c r="BU44" s="53">
        <f t="shared" si="15"/>
        <v>0.6341854713177864</v>
      </c>
      <c r="BV44" s="53">
        <f t="shared" si="16"/>
        <v>0.054267001625240854</v>
      </c>
    </row>
    <row r="45" spans="2:74" ht="15">
      <c r="B45" s="65" t="s">
        <v>50</v>
      </c>
      <c r="C45" s="51">
        <f>C15/C16</f>
        <v>2.1822222222222223</v>
      </c>
      <c r="D45" s="51">
        <f aca="true" t="shared" si="36" ref="D45:X45">D15/D16</f>
        <v>2.0045514608721184</v>
      </c>
      <c r="E45" s="51">
        <f t="shared" si="36"/>
        <v>2.104721351363998</v>
      </c>
      <c r="F45" s="51">
        <f t="shared" si="36"/>
        <v>2.204748651939468</v>
      </c>
      <c r="G45" s="51">
        <f t="shared" si="36"/>
        <v>1.7490707695952847</v>
      </c>
      <c r="H45" s="51">
        <f t="shared" si="36"/>
        <v>1.7680033365256882</v>
      </c>
      <c r="I45" s="53">
        <f t="shared" si="2"/>
        <v>2.0022196320864634</v>
      </c>
      <c r="J45" s="53">
        <f t="shared" si="3"/>
        <v>0.20143117728163484</v>
      </c>
      <c r="K45" s="51">
        <f>K15/K16</f>
        <v>2.0564863757826366</v>
      </c>
      <c r="L45" s="51">
        <f>L15/L16</f>
        <v>1.514434364221327</v>
      </c>
      <c r="M45" s="53">
        <f t="shared" si="4"/>
        <v>1.7854603700019818</v>
      </c>
      <c r="N45" s="53">
        <f t="shared" si="17"/>
        <v>0.38328865313081095</v>
      </c>
      <c r="O45" s="51">
        <f t="shared" si="36"/>
        <v>2.2253832493748416</v>
      </c>
      <c r="P45" s="51">
        <f t="shared" si="36"/>
        <v>1.6249018361317826</v>
      </c>
      <c r="Q45" s="51">
        <f>Q15/Q16</f>
        <v>1.8255912079285643</v>
      </c>
      <c r="R45" s="51">
        <f>R15/R16</f>
        <v>2.480631048270267</v>
      </c>
      <c r="S45" s="51">
        <f>S15/S16</f>
        <v>2.505227190112686</v>
      </c>
      <c r="T45" s="53">
        <f>AVERAGE(O45:Q45,R45:S45)</f>
        <v>2.1323469063636287</v>
      </c>
      <c r="U45" s="53">
        <f>STDEV(O45:Q45,R45:S45)</f>
        <v>0.3938898540386344</v>
      </c>
      <c r="V45" s="51">
        <f t="shared" si="36"/>
        <v>1.7960402864473635</v>
      </c>
      <c r="W45" s="51">
        <f t="shared" si="36"/>
        <v>1.9778540101611015</v>
      </c>
      <c r="X45" s="51">
        <f t="shared" si="36"/>
        <v>1.9777591522734757</v>
      </c>
      <c r="Y45" s="53">
        <f t="shared" si="5"/>
        <v>1.9172178162939801</v>
      </c>
      <c r="Z45" s="53">
        <f t="shared" si="6"/>
        <v>0.10494282993278045</v>
      </c>
      <c r="AA45" s="51">
        <f>AA15/AA16</f>
        <v>5.679167222741225</v>
      </c>
      <c r="AB45" s="51">
        <f>AB15/AB16</f>
        <v>3.6319204862822407</v>
      </c>
      <c r="AC45" s="51">
        <f>AC15/AC16</f>
        <v>3.3792339067210495</v>
      </c>
      <c r="AD45" s="53">
        <f t="shared" si="7"/>
        <v>4.230107205248172</v>
      </c>
      <c r="AE45" s="53">
        <f t="shared" si="8"/>
        <v>1.2612667551296617</v>
      </c>
      <c r="AF45" s="51">
        <f aca="true" t="shared" si="37" ref="AF45:AN45">AF15/AF16</f>
        <v>2.7195348097912473</v>
      </c>
      <c r="AG45" s="51">
        <f t="shared" si="37"/>
        <v>2.7417958179581796</v>
      </c>
      <c r="AH45" s="51">
        <f t="shared" si="37"/>
        <v>3.887238622386224</v>
      </c>
      <c r="AI45" s="51">
        <f t="shared" si="37"/>
        <v>2.8897405497808046</v>
      </c>
      <c r="AJ45" s="51">
        <f t="shared" si="37"/>
        <v>4.371066021735033</v>
      </c>
      <c r="AK45" s="51">
        <f t="shared" si="37"/>
        <v>3.355214529583612</v>
      </c>
      <c r="AL45" s="51">
        <f t="shared" si="37"/>
        <v>3.076321476348918</v>
      </c>
      <c r="AM45" s="51">
        <f t="shared" si="37"/>
        <v>2.9944449811612404</v>
      </c>
      <c r="AN45" s="51">
        <f t="shared" si="37"/>
        <v>3.521514749982565</v>
      </c>
      <c r="AO45" s="53">
        <f t="shared" si="9"/>
        <v>3.284096839858647</v>
      </c>
      <c r="AP45" s="53">
        <f t="shared" si="10"/>
        <v>0.5592532264792406</v>
      </c>
      <c r="AQ45" s="51">
        <f aca="true" t="shared" si="38" ref="AQ45:BT45">AQ15/AQ16</f>
        <v>3.507169975576137</v>
      </c>
      <c r="AR45" s="51">
        <f t="shared" si="38"/>
        <v>3.5536009412028347</v>
      </c>
      <c r="AS45" s="51">
        <f t="shared" si="38"/>
        <v>3.713600763128828</v>
      </c>
      <c r="AT45" s="51">
        <f t="shared" si="38"/>
        <v>2.7657167140315</v>
      </c>
      <c r="AU45" s="51">
        <f t="shared" si="38"/>
        <v>2.7181269833579615</v>
      </c>
      <c r="AV45" s="51">
        <f t="shared" si="38"/>
        <v>3.4383158362495143</v>
      </c>
      <c r="AW45" s="51">
        <f t="shared" si="38"/>
        <v>2.2990426919590545</v>
      </c>
      <c r="AX45" s="51">
        <f t="shared" si="38"/>
        <v>2.7620248346733907</v>
      </c>
      <c r="AY45" s="51">
        <f t="shared" si="38"/>
        <v>3.0923946862909553</v>
      </c>
      <c r="AZ45" s="51">
        <f t="shared" si="38"/>
        <v>2.9156687198039974</v>
      </c>
      <c r="BA45" s="51">
        <f t="shared" si="38"/>
        <v>3.2520665480799416</v>
      </c>
      <c r="BB45" s="51">
        <f t="shared" si="38"/>
        <v>2.8142664245471902</v>
      </c>
      <c r="BC45" s="53">
        <f t="shared" si="11"/>
        <v>3.0693329265751093</v>
      </c>
      <c r="BD45" s="53">
        <f t="shared" si="12"/>
        <v>0.42675892517386815</v>
      </c>
      <c r="BE45" s="51">
        <f t="shared" si="38"/>
        <v>1.9171625357259992</v>
      </c>
      <c r="BF45" s="51">
        <f t="shared" si="38"/>
        <v>1.824082696964053</v>
      </c>
      <c r="BG45" s="51">
        <f t="shared" si="38"/>
        <v>2.4170210445970994</v>
      </c>
      <c r="BH45" s="51">
        <f t="shared" si="38"/>
        <v>2.222390550776736</v>
      </c>
      <c r="BI45" s="51">
        <f t="shared" si="38"/>
        <v>1.7955059389207586</v>
      </c>
      <c r="BJ45" s="51">
        <f t="shared" si="38"/>
        <v>1.8991850683491063</v>
      </c>
      <c r="BK45" s="51">
        <f>BK15/BK16</f>
        <v>2.593805086879879</v>
      </c>
      <c r="BL45" s="51">
        <f>BL15/BL16</f>
        <v>2.4454619454619455</v>
      </c>
      <c r="BM45" s="53">
        <f t="shared" si="13"/>
        <v>2.139326858459447</v>
      </c>
      <c r="BN45" s="53">
        <f t="shared" si="14"/>
        <v>0.318231623040426</v>
      </c>
      <c r="BO45" s="51">
        <f t="shared" si="38"/>
        <v>2.992830812253718</v>
      </c>
      <c r="BP45" s="51">
        <f t="shared" si="38"/>
        <v>3.119703942686341</v>
      </c>
      <c r="BQ45" s="51">
        <f t="shared" si="38"/>
        <v>3.4949473297403233</v>
      </c>
      <c r="BR45" s="51">
        <f t="shared" si="38"/>
        <v>3.5438783021182627</v>
      </c>
      <c r="BS45" s="51">
        <f t="shared" si="38"/>
        <v>3.5320147694421387</v>
      </c>
      <c r="BT45" s="51">
        <f t="shared" si="38"/>
        <v>3.367489223826192</v>
      </c>
      <c r="BU45" s="53">
        <f t="shared" si="15"/>
        <v>3.341810730011163</v>
      </c>
      <c r="BV45" s="53">
        <f t="shared" si="16"/>
        <v>0.23333987722122523</v>
      </c>
    </row>
    <row r="46" spans="9:74" ht="15">
      <c r="I46" s="53"/>
      <c r="J46" s="53"/>
      <c r="M46" s="53"/>
      <c r="N46" s="53"/>
      <c r="T46" s="53"/>
      <c r="U46" s="53"/>
      <c r="Y46" s="53"/>
      <c r="Z46" s="53"/>
      <c r="AD46" s="53"/>
      <c r="AE46" s="53"/>
      <c r="AO46" s="53"/>
      <c r="AP46" s="53"/>
      <c r="BC46" s="53"/>
      <c r="BD46" s="53"/>
      <c r="BM46" s="53"/>
      <c r="BN46" s="53"/>
      <c r="BU46" s="53"/>
      <c r="BV46" s="53"/>
    </row>
    <row r="47" spans="2:74" ht="15">
      <c r="B47" s="1" t="s">
        <v>63</v>
      </c>
      <c r="C47" s="51">
        <f aca="true" t="shared" si="39" ref="C47:H47">SUM(C8,C12,C13,C16)</f>
        <v>7.3749</v>
      </c>
      <c r="D47" s="51">
        <f t="shared" si="39"/>
        <v>7.3668000000000005</v>
      </c>
      <c r="E47" s="51">
        <f t="shared" si="39"/>
        <v>9.0768</v>
      </c>
      <c r="F47" s="51">
        <f t="shared" si="39"/>
        <v>7.0733999999999995</v>
      </c>
      <c r="G47" s="51">
        <f t="shared" si="39"/>
        <v>8.0657</v>
      </c>
      <c r="H47" s="51">
        <f t="shared" si="39"/>
        <v>8.3116</v>
      </c>
      <c r="I47" s="53">
        <f>AVERAGE(C47:H47)</f>
        <v>7.8782</v>
      </c>
      <c r="J47" s="53">
        <f>STDEV(C47:H47)</f>
        <v>0.7512892465622014</v>
      </c>
      <c r="K47" s="51">
        <f>SUM(K8,K12,K13,K16)</f>
        <v>8.2784</v>
      </c>
      <c r="L47" s="51">
        <f>SUM(L8,L12,L13,L16)</f>
        <v>8.909099999999999</v>
      </c>
      <c r="M47" s="53">
        <f>AVERAGE(K47:L47)</f>
        <v>8.59375</v>
      </c>
      <c r="N47" s="53">
        <f>STDEV(K47:L47)</f>
        <v>0.44597224689435494</v>
      </c>
      <c r="O47" s="51">
        <f>SUM(O8,O12,O13,O16)</f>
        <v>8.311399999999999</v>
      </c>
      <c r="P47" s="51">
        <f>SUM(P8,P12,P13,P16)</f>
        <v>8.0261</v>
      </c>
      <c r="Q47" s="51">
        <f>SUM(Q8,Q12,Q13,Q16)</f>
        <v>6.0138</v>
      </c>
      <c r="R47" s="51">
        <f>SUM(R8,R12,R13,R16)</f>
        <v>8.1864</v>
      </c>
      <c r="S47" s="51">
        <f>SUM(S8,S12,S13,S16)</f>
        <v>8.0966</v>
      </c>
      <c r="T47" s="53">
        <f>AVERAGE(O47:Q47,R47:S47)</f>
        <v>7.72686</v>
      </c>
      <c r="U47" s="53">
        <f>STDEV(O47:Q47,R47:S47)</f>
        <v>0.9635469412540237</v>
      </c>
      <c r="V47" s="51">
        <f>SUM(V8,V12,V13,V16)</f>
        <v>6.5544</v>
      </c>
      <c r="W47" s="51">
        <f>SUM(W8,W12,W13,W16)</f>
        <v>8.2168</v>
      </c>
      <c r="X47" s="51">
        <f>SUM(X8,X12,X13,X16)</f>
        <v>8.2257</v>
      </c>
      <c r="Y47" s="53">
        <f>AVERAGE(V47:X47)</f>
        <v>7.665633333333333</v>
      </c>
      <c r="Z47" s="53">
        <f>STDEV(V47:X47)</f>
        <v>0.9623665846928237</v>
      </c>
      <c r="AA47" s="51">
        <f>SUM(AA8,AA12,AA13,AA16)</f>
        <v>2.7663</v>
      </c>
      <c r="AB47" s="51">
        <f>SUM(AB8,AB12,AB13,AB16)</f>
        <v>3.4556</v>
      </c>
      <c r="AC47" s="51">
        <f>SUM(AC8,AC12,AC13,AC16)</f>
        <v>5.0366</v>
      </c>
      <c r="AD47" s="53">
        <f>AVERAGE(AA47:AC47)</f>
        <v>3.7528333333333332</v>
      </c>
      <c r="AE47" s="53">
        <f>STDEV(AA47:AC47)</f>
        <v>1.1639700440017058</v>
      </c>
      <c r="AF47" s="51">
        <f aca="true" t="shared" si="40" ref="AF47:AN47">SUM(AF8,AF12,AF13,AF16)</f>
        <v>6.1049</v>
      </c>
      <c r="AG47" s="51">
        <f t="shared" si="40"/>
        <v>4.792400000000001</v>
      </c>
      <c r="AH47" s="51">
        <f t="shared" si="40"/>
        <v>4.6511</v>
      </c>
      <c r="AI47" s="51">
        <f t="shared" si="40"/>
        <v>5.6585</v>
      </c>
      <c r="AJ47" s="51">
        <f t="shared" si="40"/>
        <v>5.0038</v>
      </c>
      <c r="AK47" s="51">
        <f t="shared" si="40"/>
        <v>4.3934999999999995</v>
      </c>
      <c r="AL47" s="51">
        <f t="shared" si="40"/>
        <v>4.254899999999999</v>
      </c>
      <c r="AM47" s="51">
        <f t="shared" si="40"/>
        <v>4.7123</v>
      </c>
      <c r="AN47" s="51">
        <f t="shared" si="40"/>
        <v>4.6312999999999995</v>
      </c>
      <c r="AO47" s="53">
        <f>AVERAGE(AF47:AN47)</f>
        <v>4.911411111111111</v>
      </c>
      <c r="AP47" s="53">
        <f>STDEV(AF47:AN47)</f>
        <v>0.6010787166512555</v>
      </c>
      <c r="AQ47" s="51">
        <f aca="true" t="shared" si="41" ref="AQ47:AY47">SUM(AQ8,AQ12,AQ13,AQ16)</f>
        <v>4.9302</v>
      </c>
      <c r="AR47" s="51">
        <f t="shared" si="41"/>
        <v>4.5274</v>
      </c>
      <c r="AS47" s="51">
        <f t="shared" si="41"/>
        <v>5.0204</v>
      </c>
      <c r="AT47" s="51">
        <f t="shared" si="41"/>
        <v>4.767799999999999</v>
      </c>
      <c r="AU47" s="51">
        <f t="shared" si="41"/>
        <v>5.5522</v>
      </c>
      <c r="AV47" s="51">
        <f t="shared" si="41"/>
        <v>4.01</v>
      </c>
      <c r="AW47" s="51">
        <f t="shared" si="41"/>
        <v>5.2403</v>
      </c>
      <c r="AX47" s="51">
        <f t="shared" si="41"/>
        <v>4.9914000000000005</v>
      </c>
      <c r="AY47" s="51">
        <f t="shared" si="41"/>
        <v>4.2223</v>
      </c>
      <c r="AZ47" s="51">
        <f>SUM(AZ8,AZ12,AZ13,AZ16)</f>
        <v>5.5907</v>
      </c>
      <c r="BA47" s="51">
        <f>SUM(BA8,BA12,BA13,BA16)</f>
        <v>5.1835</v>
      </c>
      <c r="BB47" s="51">
        <f>SUM(BB8,BB12,BB13,BB16)</f>
        <v>5.6511</v>
      </c>
      <c r="BC47" s="53">
        <f t="shared" si="11"/>
        <v>4.973941666666666</v>
      </c>
      <c r="BD47" s="53">
        <f t="shared" si="12"/>
        <v>0.5247161560974669</v>
      </c>
      <c r="BE47" s="51">
        <f aca="true" t="shared" si="42" ref="BE47:BL47">SUM(BE8,BE12,BE13,BE16)</f>
        <v>4.4963</v>
      </c>
      <c r="BF47" s="51">
        <f t="shared" si="42"/>
        <v>5.6641</v>
      </c>
      <c r="BG47" s="51">
        <f t="shared" si="42"/>
        <v>3.931</v>
      </c>
      <c r="BH47" s="51">
        <f t="shared" si="42"/>
        <v>4.9799</v>
      </c>
      <c r="BI47" s="51">
        <f t="shared" si="42"/>
        <v>5.4518</v>
      </c>
      <c r="BJ47" s="51">
        <f t="shared" si="42"/>
        <v>4.6857</v>
      </c>
      <c r="BK47" s="51">
        <f t="shared" si="42"/>
        <v>5.8749</v>
      </c>
      <c r="BL47" s="51">
        <f t="shared" si="42"/>
        <v>5.8315</v>
      </c>
      <c r="BM47" s="53">
        <f>AVERAGE(BE47:BL47)</f>
        <v>5.1144</v>
      </c>
      <c r="BN47" s="53">
        <f>STDEV(BE47:BL47)</f>
        <v>0.7063951362880666</v>
      </c>
      <c r="BO47" s="51">
        <f aca="true" t="shared" si="43" ref="BO47:BT47">SUM(BO8,BO12,BO13,BO16)</f>
        <v>4.2608</v>
      </c>
      <c r="BP47" s="51">
        <f t="shared" si="43"/>
        <v>4.7908</v>
      </c>
      <c r="BQ47" s="51">
        <f t="shared" si="43"/>
        <v>4.059</v>
      </c>
      <c r="BR47" s="51">
        <f t="shared" si="43"/>
        <v>4.4715</v>
      </c>
      <c r="BS47" s="51">
        <f t="shared" si="43"/>
        <v>3.9637000000000002</v>
      </c>
      <c r="BT47" s="51">
        <f t="shared" si="43"/>
        <v>4.3721</v>
      </c>
      <c r="BU47" s="53">
        <f>AVERAGE(BO47:BT47)</f>
        <v>4.31965</v>
      </c>
      <c r="BV47" s="53">
        <f>STDEV(BO47:BT47)</f>
        <v>0.29862816176643475</v>
      </c>
    </row>
    <row r="48" spans="2:74" ht="15">
      <c r="B48" s="1" t="s">
        <v>61</v>
      </c>
      <c r="C48" s="51">
        <f aca="true" t="shared" si="44" ref="C48:H48">SUM(C10,C29)</f>
        <v>26.9058</v>
      </c>
      <c r="D48" s="51">
        <f t="shared" si="44"/>
        <v>26.0972</v>
      </c>
      <c r="E48" s="51">
        <f t="shared" si="44"/>
        <v>27.9577</v>
      </c>
      <c r="F48" s="51">
        <f t="shared" si="44"/>
        <v>26.5547</v>
      </c>
      <c r="G48" s="51">
        <f t="shared" si="44"/>
        <v>30.0132</v>
      </c>
      <c r="H48" s="51">
        <f t="shared" si="44"/>
        <v>29.770500000000002</v>
      </c>
      <c r="I48" s="53">
        <f>AVERAGE(C48:H48)</f>
        <v>27.883183333333335</v>
      </c>
      <c r="J48" s="53">
        <f>STDEV(C48:H48)</f>
        <v>1.6741786373223941</v>
      </c>
      <c r="K48" s="51">
        <f>SUM(K10,K29)</f>
        <v>39.6978</v>
      </c>
      <c r="L48" s="51">
        <f>SUM(L10,L29)</f>
        <v>38.1003</v>
      </c>
      <c r="M48" s="53">
        <f>AVERAGE(K48:L48)</f>
        <v>38.89905</v>
      </c>
      <c r="N48" s="53">
        <f>STDEV(K48:L48)</f>
        <v>1.1296030829455124</v>
      </c>
      <c r="O48" s="51">
        <f>SUM(O10,O29)</f>
        <v>29.5278</v>
      </c>
      <c r="P48" s="51">
        <f>SUM(P10,P29)</f>
        <v>41.6176</v>
      </c>
      <c r="Q48" s="51">
        <f>SUM(Q10,Q29)</f>
        <v>33.0852</v>
      </c>
      <c r="R48" s="51">
        <f>SUM(R10,R29)</f>
        <v>35.863</v>
      </c>
      <c r="S48" s="51">
        <f>SUM(S10,S29)</f>
        <v>36.2515</v>
      </c>
      <c r="T48" s="53">
        <f>AVERAGE(O48:Q48,R48:S48)</f>
        <v>35.26902</v>
      </c>
      <c r="U48" s="53">
        <f>STDEV(O48:Q48,R48:S48)</f>
        <v>4.454021331561014</v>
      </c>
      <c r="V48" s="51">
        <f>SUM(V10,V29)</f>
        <v>30.5827</v>
      </c>
      <c r="W48" s="51">
        <f>SUM(W10,W29)</f>
        <v>24.1781</v>
      </c>
      <c r="X48" s="51">
        <f>SUM(X10,X29)</f>
        <v>24.2575</v>
      </c>
      <c r="Y48" s="53">
        <f>AVERAGE(V48:X48)</f>
        <v>26.339433333333336</v>
      </c>
      <c r="Z48" s="53">
        <f>STDEV(V48:X48)</f>
        <v>3.6749911691503545</v>
      </c>
      <c r="AA48" s="51">
        <f>SUM(AA10,AA29)</f>
        <v>26.3247</v>
      </c>
      <c r="AB48" s="51">
        <f>SUM(AB10,AB29)</f>
        <v>25.0267</v>
      </c>
      <c r="AC48" s="51">
        <f>SUM(AC10,AC29)</f>
        <v>31.688</v>
      </c>
      <c r="AD48" s="53">
        <f>AVERAGE(AA48:AC48)</f>
        <v>27.6798</v>
      </c>
      <c r="AE48" s="53">
        <f>STDEV(AA48:AC48)</f>
        <v>3.5313526346146618</v>
      </c>
      <c r="AF48" s="51">
        <f aca="true" t="shared" si="45" ref="AF48:AN48">SUM(AF10,AF29)</f>
        <v>28.2412</v>
      </c>
      <c r="AG48" s="51">
        <f t="shared" si="45"/>
        <v>28.9438</v>
      </c>
      <c r="AH48" s="51">
        <f t="shared" si="45"/>
        <v>25.0598</v>
      </c>
      <c r="AI48" s="51">
        <f t="shared" si="45"/>
        <v>28.8158</v>
      </c>
      <c r="AJ48" s="51">
        <f t="shared" si="45"/>
        <v>27.9683</v>
      </c>
      <c r="AK48" s="51">
        <f t="shared" si="45"/>
        <v>29.281100000000002</v>
      </c>
      <c r="AL48" s="51">
        <f t="shared" si="45"/>
        <v>30.849500000000003</v>
      </c>
      <c r="AM48" s="51">
        <f t="shared" si="45"/>
        <v>32.4882</v>
      </c>
      <c r="AN48" s="51">
        <f t="shared" si="45"/>
        <v>27.5858</v>
      </c>
      <c r="AO48" s="53">
        <f>AVERAGE(AF48:AN48)</f>
        <v>28.80372222222222</v>
      </c>
      <c r="AP48" s="53">
        <f>STDEV(AF48:AN48)</f>
        <v>2.0773447624177472</v>
      </c>
      <c r="AQ48" s="51">
        <f aca="true" t="shared" si="46" ref="AQ48:BB48">SUM(AQ10,AQ29)</f>
        <v>19.5008</v>
      </c>
      <c r="AR48" s="51">
        <f t="shared" si="46"/>
        <v>19.953100000000003</v>
      </c>
      <c r="AS48" s="51">
        <f t="shared" si="46"/>
        <v>20.9168</v>
      </c>
      <c r="AT48" s="51">
        <f t="shared" si="46"/>
        <v>23.989800000000002</v>
      </c>
      <c r="AU48" s="51">
        <f t="shared" si="46"/>
        <v>22.7648</v>
      </c>
      <c r="AV48" s="51">
        <f t="shared" si="46"/>
        <v>23.4838</v>
      </c>
      <c r="AW48" s="51">
        <f t="shared" si="46"/>
        <v>23.522599999999997</v>
      </c>
      <c r="AX48" s="51">
        <f t="shared" si="46"/>
        <v>25.5558</v>
      </c>
      <c r="AY48" s="51">
        <f t="shared" si="46"/>
        <v>23.9164</v>
      </c>
      <c r="AZ48" s="51">
        <f t="shared" si="46"/>
        <v>20.1455</v>
      </c>
      <c r="BA48" s="51">
        <f t="shared" si="46"/>
        <v>20.5169</v>
      </c>
      <c r="BB48" s="51">
        <f t="shared" si="46"/>
        <v>22.0349</v>
      </c>
      <c r="BC48" s="53">
        <f t="shared" si="11"/>
        <v>22.19176666666667</v>
      </c>
      <c r="BD48" s="53">
        <f t="shared" si="12"/>
        <v>1.9583922391656483</v>
      </c>
      <c r="BE48" s="51">
        <f aca="true" t="shared" si="47" ref="BE48:BT48">SUM(BE10,BE29)</f>
        <v>30.9946</v>
      </c>
      <c r="BF48" s="51">
        <f t="shared" si="47"/>
        <v>31.3496</v>
      </c>
      <c r="BG48" s="51">
        <f t="shared" si="47"/>
        <v>30.8374</v>
      </c>
      <c r="BH48" s="51">
        <f t="shared" si="47"/>
        <v>31.4103</v>
      </c>
      <c r="BI48" s="51">
        <f t="shared" si="47"/>
        <v>30.6049</v>
      </c>
      <c r="BJ48" s="51">
        <f t="shared" si="47"/>
        <v>27.6643</v>
      </c>
      <c r="BK48" s="51">
        <f t="shared" si="47"/>
        <v>31.290399999999998</v>
      </c>
      <c r="BL48" s="51">
        <f t="shared" si="47"/>
        <v>28.670499999999997</v>
      </c>
      <c r="BM48" s="53">
        <f>AVERAGE(BE48:BL48)</f>
        <v>30.35275</v>
      </c>
      <c r="BN48" s="53">
        <f>STDEV(BE48:BL48)</f>
        <v>1.402012562609296</v>
      </c>
      <c r="BO48" s="51">
        <f t="shared" si="47"/>
        <v>19.9317</v>
      </c>
      <c r="BP48" s="51">
        <f t="shared" si="47"/>
        <v>21.2852</v>
      </c>
      <c r="BQ48" s="51">
        <f t="shared" si="47"/>
        <v>17.3493</v>
      </c>
      <c r="BR48" s="51">
        <f t="shared" si="47"/>
        <v>19.8515</v>
      </c>
      <c r="BS48" s="51">
        <f t="shared" si="47"/>
        <v>19.8755</v>
      </c>
      <c r="BT48" s="51">
        <f t="shared" si="47"/>
        <v>19.273400000000002</v>
      </c>
      <c r="BU48" s="53">
        <f>AVERAGE(BO48:BT48)</f>
        <v>19.59443333333333</v>
      </c>
      <c r="BV48" s="53">
        <f>STDEV(BO48:BT48)</f>
        <v>1.2853955463851066</v>
      </c>
    </row>
    <row r="49" spans="2:74" ht="15">
      <c r="B49" s="1" t="s">
        <v>62</v>
      </c>
      <c r="C49" s="51">
        <f aca="true" t="shared" si="48" ref="C49:H49">SUM(C21,C36)</f>
        <v>18.5126</v>
      </c>
      <c r="D49" s="51">
        <f t="shared" si="48"/>
        <v>20.469700000000003</v>
      </c>
      <c r="E49" s="51">
        <f t="shared" si="48"/>
        <v>19.5972</v>
      </c>
      <c r="F49" s="51">
        <f t="shared" si="48"/>
        <v>20.5276</v>
      </c>
      <c r="G49" s="51">
        <f t="shared" si="48"/>
        <v>21.6332</v>
      </c>
      <c r="H49" s="51">
        <f t="shared" si="48"/>
        <v>20.0526</v>
      </c>
      <c r="I49" s="53">
        <f>AVERAGE(C49:H49)</f>
        <v>20.13215</v>
      </c>
      <c r="J49" s="53">
        <f>STDEV(C49:H49)</f>
        <v>1.0429682368126079</v>
      </c>
      <c r="K49" s="51">
        <f>SUM(K21,K36)</f>
        <v>11.0094</v>
      </c>
      <c r="L49" s="51">
        <f>SUM(L21,L36)</f>
        <v>12.863399999999999</v>
      </c>
      <c r="M49" s="53">
        <f>AVERAGE(K49:L49)</f>
        <v>11.936399999999999</v>
      </c>
      <c r="N49" s="53">
        <f>STDEV(K49:L49)</f>
        <v>1.3109759723198586</v>
      </c>
      <c r="O49" s="51">
        <f>SUM(O21,O36)</f>
        <v>12.097900000000001</v>
      </c>
      <c r="P49" s="51">
        <f>SUM(P21,P36)</f>
        <v>8.637</v>
      </c>
      <c r="Q49" s="51">
        <f>SUM(Q21,Q36)</f>
        <v>19.3785</v>
      </c>
      <c r="R49" s="51">
        <f>SUM(R21,R36)</f>
        <v>7.1011999999999995</v>
      </c>
      <c r="S49" s="51">
        <f>SUM(S21,S36)</f>
        <v>6.6458</v>
      </c>
      <c r="T49" s="53">
        <f>AVERAGE(O49:P49,R49:S49)</f>
        <v>8.620475</v>
      </c>
      <c r="U49" s="53">
        <f>STDEV(O49:P49,R49:S49)</f>
        <v>2.4698377536118934</v>
      </c>
      <c r="V49" s="51">
        <f>SUM(V21,V36)</f>
        <v>23.1133</v>
      </c>
      <c r="W49" s="51">
        <f>SUM(W21,W36)</f>
        <v>16.9227</v>
      </c>
      <c r="X49" s="51">
        <f>SUM(X21,X36)</f>
        <v>18.425</v>
      </c>
      <c r="Y49" s="53">
        <f>AVERAGE(V49:X49)</f>
        <v>19.487</v>
      </c>
      <c r="Z49" s="53">
        <f>STDEV(V49:X49)</f>
        <v>3.2290501838775887</v>
      </c>
      <c r="AA49" s="51">
        <f>SUM(AA21,AA36)</f>
        <v>24.886300000000002</v>
      </c>
      <c r="AB49" s="51">
        <f>SUM(AB21,AB36)</f>
        <v>33.5788</v>
      </c>
      <c r="AC49" s="51">
        <f>SUM(AC21,AC36)</f>
        <v>23.5109</v>
      </c>
      <c r="AD49" s="53">
        <f>AVERAGE(AA49:AC49)</f>
        <v>27.325333333333333</v>
      </c>
      <c r="AE49" s="53">
        <f>STDEV(AA49:AC49)</f>
        <v>5.459149686840749</v>
      </c>
      <c r="AF49" s="51">
        <f aca="true" t="shared" si="49" ref="AF49:AN49">SUM(AF21,AF36)</f>
        <v>19.084500000000002</v>
      </c>
      <c r="AG49" s="51">
        <f t="shared" si="49"/>
        <v>17.4917</v>
      </c>
      <c r="AH49" s="51">
        <f t="shared" si="49"/>
        <v>19.1601</v>
      </c>
      <c r="AI49" s="51">
        <f t="shared" si="49"/>
        <v>22.7664</v>
      </c>
      <c r="AJ49" s="51">
        <f t="shared" si="49"/>
        <v>22.96</v>
      </c>
      <c r="AK49" s="51">
        <f t="shared" si="49"/>
        <v>25.271800000000002</v>
      </c>
      <c r="AL49" s="51">
        <f t="shared" si="49"/>
        <v>28.581699999999998</v>
      </c>
      <c r="AM49" s="51">
        <f t="shared" si="49"/>
        <v>15.9463</v>
      </c>
      <c r="AN49" s="51">
        <f t="shared" si="49"/>
        <v>27.1927</v>
      </c>
      <c r="AO49" s="53">
        <f>AVERAGE(AF49:AN49)</f>
        <v>22.05057777777778</v>
      </c>
      <c r="AP49" s="53">
        <f>STDEV(AF49:AN49)</f>
        <v>4.416032639931949</v>
      </c>
      <c r="AQ49" s="51">
        <f aca="true" t="shared" si="50" ref="AQ49:BB49">SUM(AQ21,AQ36)</f>
        <v>27.407000000000004</v>
      </c>
      <c r="AR49" s="51">
        <f t="shared" si="50"/>
        <v>29.357699999999998</v>
      </c>
      <c r="AS49" s="51">
        <f t="shared" si="50"/>
        <v>26.941699999999997</v>
      </c>
      <c r="AT49" s="51">
        <f t="shared" si="50"/>
        <v>28.6946</v>
      </c>
      <c r="AU49" s="51">
        <f t="shared" si="50"/>
        <v>25.0499</v>
      </c>
      <c r="AV49" s="51">
        <f t="shared" si="50"/>
        <v>28.055500000000002</v>
      </c>
      <c r="AW49" s="51">
        <f t="shared" si="50"/>
        <v>30.9818</v>
      </c>
      <c r="AX49" s="51">
        <f t="shared" si="50"/>
        <v>26.327099999999998</v>
      </c>
      <c r="AY49" s="51">
        <f t="shared" si="50"/>
        <v>30.7867</v>
      </c>
      <c r="AZ49" s="51">
        <f t="shared" si="50"/>
        <v>31.794999999999998</v>
      </c>
      <c r="BA49" s="51">
        <f t="shared" si="50"/>
        <v>30.0241</v>
      </c>
      <c r="BB49" s="51">
        <f t="shared" si="50"/>
        <v>30.450499999999998</v>
      </c>
      <c r="BC49" s="53">
        <f t="shared" si="11"/>
        <v>28.82263333333333</v>
      </c>
      <c r="BD49" s="53">
        <f t="shared" si="12"/>
        <v>2.0963671604743164</v>
      </c>
      <c r="BE49" s="51">
        <f aca="true" t="shared" si="51" ref="BE49:BT49">SUM(BE21,BE36)</f>
        <v>23.6549</v>
      </c>
      <c r="BF49" s="51">
        <f t="shared" si="51"/>
        <v>21.0758</v>
      </c>
      <c r="BG49" s="51">
        <f t="shared" si="51"/>
        <v>22.5844</v>
      </c>
      <c r="BH49" s="51">
        <f t="shared" si="51"/>
        <v>19.0375</v>
      </c>
      <c r="BI49" s="51">
        <f t="shared" si="51"/>
        <v>21.962300000000003</v>
      </c>
      <c r="BJ49" s="51">
        <f t="shared" si="51"/>
        <v>26.781000000000002</v>
      </c>
      <c r="BK49" s="51">
        <f t="shared" si="51"/>
        <v>8.4977</v>
      </c>
      <c r="BL49" s="51">
        <f t="shared" si="51"/>
        <v>12.6562</v>
      </c>
      <c r="BM49" s="53">
        <f>AVERAGE(BE49:BL49)</f>
        <v>19.531225000000003</v>
      </c>
      <c r="BN49" s="53">
        <f>STDEV(BE49:BL49)</f>
        <v>6.052508987129695</v>
      </c>
      <c r="BO49" s="51">
        <f t="shared" si="51"/>
        <v>30.7804</v>
      </c>
      <c r="BP49" s="51">
        <f t="shared" si="51"/>
        <v>27.8971</v>
      </c>
      <c r="BQ49" s="51">
        <f t="shared" si="51"/>
        <v>29.6517</v>
      </c>
      <c r="BR49" s="51">
        <f t="shared" si="51"/>
        <v>29.9696</v>
      </c>
      <c r="BS49" s="51">
        <f t="shared" si="51"/>
        <v>31.564700000000002</v>
      </c>
      <c r="BT49" s="51">
        <f t="shared" si="51"/>
        <v>32.1259</v>
      </c>
      <c r="BU49" s="53">
        <f>AVERAGE(BO49:BT49)</f>
        <v>30.331566666666664</v>
      </c>
      <c r="BV49" s="53">
        <f>STDEV(BO49:BT49)</f>
        <v>1.5140388233683673</v>
      </c>
    </row>
    <row r="50" spans="2:74" ht="15">
      <c r="B50" s="1" t="s">
        <v>64</v>
      </c>
      <c r="C50" s="51">
        <f aca="true" t="shared" si="52" ref="C50:H50">SUM(C23,C31,C32)</f>
        <v>0</v>
      </c>
      <c r="D50" s="51">
        <f t="shared" si="52"/>
        <v>0</v>
      </c>
      <c r="E50" s="51">
        <f t="shared" si="52"/>
        <v>0</v>
      </c>
      <c r="F50" s="51">
        <f t="shared" si="52"/>
        <v>0.3144</v>
      </c>
      <c r="G50" s="51">
        <f t="shared" si="52"/>
        <v>0</v>
      </c>
      <c r="H50" s="51">
        <f t="shared" si="52"/>
        <v>0</v>
      </c>
      <c r="I50" s="53">
        <f>AVERAGE(C50:H50)</f>
        <v>0.0524</v>
      </c>
      <c r="J50" s="53">
        <f>STDEV(C50:H50)</f>
        <v>0.12835326252183854</v>
      </c>
      <c r="K50" s="51">
        <f>SUM(K23,K31,K32)</f>
        <v>0.4869</v>
      </c>
      <c r="L50" s="51">
        <f>SUM(L23,L31,L32)</f>
        <v>0</v>
      </c>
      <c r="M50" s="53">
        <f>AVERAGE(K50:L50)</f>
        <v>0.24345</v>
      </c>
      <c r="N50" s="53">
        <f>STDEV(K50:L50)</f>
        <v>0.34429029175972997</v>
      </c>
      <c r="O50" s="51">
        <f>SUM(O23,O31,O32)</f>
        <v>0.41869999999999996</v>
      </c>
      <c r="P50" s="51">
        <f>SUM(P23,P31,P32)</f>
        <v>0.49720000000000003</v>
      </c>
      <c r="Q50" s="51">
        <f>SUM(Q23,Q31,Q32)</f>
        <v>0.45</v>
      </c>
      <c r="R50" s="51">
        <f>SUM(R23,R31,R32)</f>
        <v>1.0569</v>
      </c>
      <c r="S50" s="51">
        <f>SUM(S23,S31,S32)</f>
        <v>1.0101</v>
      </c>
      <c r="T50" s="53">
        <f>AVERAGE(O50:Q50,R50:S50)</f>
        <v>0.68658</v>
      </c>
      <c r="U50" s="53">
        <f>STDEV(O50:Q50,R50:S50)</f>
        <v>0.31835383930463296</v>
      </c>
      <c r="V50" s="51">
        <f>SUM(V23,V31,V32)</f>
        <v>0.2075</v>
      </c>
      <c r="W50" s="51">
        <f>SUM(W23,W31,W32)</f>
        <v>0</v>
      </c>
      <c r="X50" s="51">
        <f>SUM(X23,X31,X32)</f>
        <v>0</v>
      </c>
      <c r="Y50" s="53">
        <f>AVERAGE(V50:X50)</f>
        <v>0.06916666666666667</v>
      </c>
      <c r="Z50" s="53">
        <f>STDEV(V50:X50)</f>
        <v>0.11980018085684734</v>
      </c>
      <c r="AA50" s="51">
        <f>SUM(AA23,AA31,AA32)</f>
        <v>0.7169</v>
      </c>
      <c r="AB50" s="51">
        <f>SUM(AB23,AB31,AB32)</f>
        <v>0.3273</v>
      </c>
      <c r="AC50" s="51">
        <f>SUM(AC23,AC31,AC32)</f>
        <v>0.5976</v>
      </c>
      <c r="AD50" s="53">
        <f>AVERAGE(AA50:AC50)</f>
        <v>0.5472666666666667</v>
      </c>
      <c r="AE50" s="53">
        <f>STDEV(AA50:AC50)</f>
        <v>0.19961744245765006</v>
      </c>
      <c r="AF50" s="51">
        <f aca="true" t="shared" si="53" ref="AF50:AN50">SUM(AF23,AF31,AF32)</f>
        <v>2.0636</v>
      </c>
      <c r="AG50" s="51">
        <f t="shared" si="53"/>
        <v>1.1583</v>
      </c>
      <c r="AH50" s="51">
        <f t="shared" si="53"/>
        <v>1.4939</v>
      </c>
      <c r="AI50" s="51">
        <f t="shared" si="53"/>
        <v>1.3944999999999999</v>
      </c>
      <c r="AJ50" s="51">
        <f t="shared" si="53"/>
        <v>1.3471</v>
      </c>
      <c r="AK50" s="51">
        <f t="shared" si="53"/>
        <v>1.0859</v>
      </c>
      <c r="AL50" s="51">
        <f t="shared" si="53"/>
        <v>1.001</v>
      </c>
      <c r="AM50" s="51">
        <f t="shared" si="53"/>
        <v>2.1523</v>
      </c>
      <c r="AN50" s="51">
        <f t="shared" si="53"/>
        <v>1.027</v>
      </c>
      <c r="AO50" s="53">
        <f>AVERAGE(AF50:AN50)</f>
        <v>1.4137333333333333</v>
      </c>
      <c r="AP50" s="53">
        <f>STDEV(AF50:AN50)</f>
        <v>0.4289050565101789</v>
      </c>
      <c r="AQ50" s="51">
        <f aca="true" t="shared" si="54" ref="AQ50:BB50">SUM(AQ23,AQ31,AQ32)</f>
        <v>0.065</v>
      </c>
      <c r="AR50" s="51">
        <f t="shared" si="54"/>
        <v>0.0798</v>
      </c>
      <c r="AS50" s="51">
        <f t="shared" si="54"/>
        <v>0</v>
      </c>
      <c r="AT50" s="51">
        <f t="shared" si="54"/>
        <v>0.081</v>
      </c>
      <c r="AU50" s="51">
        <f t="shared" si="54"/>
        <v>0.3694</v>
      </c>
      <c r="AV50" s="51">
        <f t="shared" si="54"/>
        <v>0</v>
      </c>
      <c r="AW50" s="51">
        <f t="shared" si="54"/>
        <v>0.4869</v>
      </c>
      <c r="AX50" s="51">
        <f t="shared" si="54"/>
        <v>0</v>
      </c>
      <c r="AY50" s="51">
        <f t="shared" si="54"/>
        <v>0.0521</v>
      </c>
      <c r="AZ50" s="51">
        <f t="shared" si="54"/>
        <v>0</v>
      </c>
      <c r="BA50" s="51">
        <f t="shared" si="54"/>
        <v>0</v>
      </c>
      <c r="BB50" s="51">
        <f t="shared" si="54"/>
        <v>0</v>
      </c>
      <c r="BC50" s="53">
        <f t="shared" si="11"/>
        <v>0.09451666666666668</v>
      </c>
      <c r="BD50" s="53">
        <f t="shared" si="12"/>
        <v>0.1613002893157149</v>
      </c>
      <c r="BE50" s="51">
        <f aca="true" t="shared" si="55" ref="BE50:BT50">SUM(BE23,BE31,BE32)</f>
        <v>0.1117</v>
      </c>
      <c r="BF50" s="51">
        <f t="shared" si="55"/>
        <v>0.664</v>
      </c>
      <c r="BG50" s="51">
        <f t="shared" si="55"/>
        <v>0.1229</v>
      </c>
      <c r="BH50" s="51">
        <f t="shared" si="55"/>
        <v>0.2622</v>
      </c>
      <c r="BI50" s="51">
        <f t="shared" si="55"/>
        <v>0.1699</v>
      </c>
      <c r="BJ50" s="51">
        <f t="shared" si="55"/>
        <v>0.5157</v>
      </c>
      <c r="BK50" s="51">
        <f t="shared" si="55"/>
        <v>1.2684000000000002</v>
      </c>
      <c r="BL50" s="51">
        <f t="shared" si="55"/>
        <v>0.6142</v>
      </c>
      <c r="BM50" s="53">
        <f>AVERAGE(BE50:BL50)</f>
        <v>0.466125</v>
      </c>
      <c r="BN50" s="53">
        <f>STDEV(BE50:BL50)</f>
        <v>0.39278105769717864</v>
      </c>
      <c r="BO50" s="51">
        <f t="shared" si="55"/>
        <v>0.0713</v>
      </c>
      <c r="BP50" s="51">
        <f t="shared" si="55"/>
        <v>0.2629</v>
      </c>
      <c r="BQ50" s="51">
        <f t="shared" si="55"/>
        <v>0</v>
      </c>
      <c r="BR50" s="51">
        <f t="shared" si="55"/>
        <v>0.429</v>
      </c>
      <c r="BS50" s="51">
        <f t="shared" si="55"/>
        <v>0.0637</v>
      </c>
      <c r="BT50" s="51">
        <f t="shared" si="55"/>
        <v>0.47</v>
      </c>
      <c r="BU50" s="53">
        <f>AVERAGE(BO50:BT50)</f>
        <v>0.21614999999999998</v>
      </c>
      <c r="BV50" s="53">
        <f>STDEV(BO50:BT50)</f>
        <v>0.20143180235504027</v>
      </c>
    </row>
  </sheetData>
  <sheetProtection/>
  <mergeCells count="11">
    <mergeCell ref="BC5:BD5"/>
    <mergeCell ref="BM5:BN5"/>
    <mergeCell ref="BU5:BV5"/>
    <mergeCell ref="A4:B4"/>
    <mergeCell ref="C5:H5"/>
    <mergeCell ref="I5:J5"/>
    <mergeCell ref="M5:N5"/>
    <mergeCell ref="T5:U5"/>
    <mergeCell ref="Y5:Z5"/>
    <mergeCell ref="AD5:AE5"/>
    <mergeCell ref="AO5:A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</dc:creator>
  <cp:keywords/>
  <dc:description/>
  <cp:lastModifiedBy>BT</cp:lastModifiedBy>
  <dcterms:created xsi:type="dcterms:W3CDTF">2020-01-06T18:28:23Z</dcterms:created>
  <dcterms:modified xsi:type="dcterms:W3CDTF">2024-05-07T16:53:38Z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