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zev\Documents\Proyectos\PICT\2016\Ensayos\Excreción\Paper\Archivos PlosOne\Mayor revision\"/>
    </mc:Choice>
  </mc:AlternateContent>
  <bookViews>
    <workbookView xWindow="0" yWindow="0" windowWidth="19200" windowHeight="7310" activeTab="1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  <c r="D6" i="2"/>
  <c r="D5" i="2"/>
  <c r="D4" i="2"/>
  <c r="D3" i="2"/>
  <c r="D2" i="2"/>
  <c r="B7" i="2"/>
  <c r="B2" i="2"/>
  <c r="B5" i="2"/>
  <c r="B6" i="2"/>
  <c r="B6" i="1"/>
  <c r="B4" i="2"/>
  <c r="B3" i="2"/>
  <c r="C7" i="2"/>
  <c r="C6" i="2"/>
  <c r="C5" i="2"/>
  <c r="C4" i="2"/>
  <c r="C3" i="2"/>
  <c r="C2" i="2"/>
  <c r="O7" i="1" l="1"/>
  <c r="AD67" i="1"/>
  <c r="AD62" i="1"/>
  <c r="AD59" i="1"/>
  <c r="AD58" i="1"/>
  <c r="AD57" i="1"/>
  <c r="AD55" i="1"/>
  <c r="AD54" i="1"/>
  <c r="AD52" i="1"/>
  <c r="AD51" i="1"/>
  <c r="AD50" i="1"/>
  <c r="AD48" i="1"/>
  <c r="AD47" i="1"/>
  <c r="AD46" i="1"/>
  <c r="AD45" i="1"/>
  <c r="AD42" i="1"/>
  <c r="AD41" i="1"/>
  <c r="AD40" i="1"/>
  <c r="AD39" i="1"/>
  <c r="AD37" i="1"/>
  <c r="AD36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4" i="1"/>
  <c r="AD3" i="1"/>
  <c r="AC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D64" i="1" s="1"/>
  <c r="AC65" i="1"/>
  <c r="AC66" i="1"/>
  <c r="AC67" i="1"/>
  <c r="AC2" i="1"/>
  <c r="X62" i="1"/>
  <c r="X59" i="1"/>
  <c r="X58" i="1"/>
  <c r="X57" i="1"/>
  <c r="X55" i="1"/>
  <c r="X54" i="1"/>
  <c r="X52" i="1"/>
  <c r="X51" i="1"/>
  <c r="X50" i="1"/>
  <c r="X47" i="1"/>
  <c r="X46" i="1"/>
  <c r="X45" i="1"/>
  <c r="M14" i="1"/>
  <c r="O62" i="1"/>
  <c r="O59" i="1"/>
  <c r="O56" i="1"/>
  <c r="O54" i="1"/>
  <c r="O52" i="1"/>
  <c r="O51" i="1"/>
  <c r="O45" i="1"/>
  <c r="O44" i="1"/>
  <c r="O43" i="1"/>
  <c r="O39" i="1"/>
  <c r="O38" i="1"/>
  <c r="O37" i="1"/>
  <c r="O35" i="1"/>
  <c r="O33" i="1"/>
  <c r="O29" i="1"/>
  <c r="O27" i="1"/>
  <c r="O26" i="1"/>
  <c r="O23" i="1"/>
  <c r="O21" i="1"/>
  <c r="O20" i="1"/>
  <c r="O16" i="1"/>
  <c r="O15" i="1"/>
  <c r="O14" i="1"/>
  <c r="O13" i="1"/>
  <c r="O12" i="1"/>
  <c r="O11" i="1"/>
  <c r="O9" i="1"/>
  <c r="O8" i="1"/>
  <c r="O5" i="1"/>
  <c r="O4" i="1"/>
  <c r="O2" i="1"/>
  <c r="N62" i="1"/>
  <c r="N59" i="1"/>
  <c r="N56" i="1"/>
  <c r="N54" i="1"/>
  <c r="N52" i="1"/>
  <c r="N51" i="1"/>
  <c r="N45" i="1"/>
  <c r="N44" i="1"/>
  <c r="N43" i="1"/>
  <c r="N39" i="1"/>
  <c r="N38" i="1"/>
  <c r="N37" i="1"/>
  <c r="N35" i="1"/>
  <c r="N33" i="1"/>
  <c r="N29" i="1"/>
  <c r="N27" i="1"/>
  <c r="N26" i="1"/>
  <c r="N23" i="1"/>
  <c r="N21" i="1"/>
  <c r="N20" i="1"/>
  <c r="N16" i="1"/>
  <c r="N15" i="1"/>
  <c r="N14" i="1"/>
  <c r="N13" i="1"/>
  <c r="N12" i="1"/>
  <c r="N11" i="1"/>
  <c r="N9" i="1"/>
  <c r="N8" i="1"/>
  <c r="N7" i="1"/>
  <c r="N5" i="1"/>
  <c r="N4" i="1"/>
  <c r="N2" i="1"/>
  <c r="M67" i="1"/>
  <c r="M63" i="1"/>
  <c r="M62" i="1"/>
  <c r="M61" i="1"/>
  <c r="M59" i="1"/>
  <c r="M56" i="1"/>
  <c r="M54" i="1"/>
  <c r="M52" i="1"/>
  <c r="M51" i="1"/>
  <c r="M49" i="1"/>
  <c r="M45" i="1"/>
  <c r="M44" i="1"/>
  <c r="M43" i="1"/>
  <c r="M39" i="1"/>
  <c r="M38" i="1"/>
  <c r="M37" i="1"/>
  <c r="M35" i="1"/>
  <c r="M33" i="1"/>
  <c r="M29" i="1"/>
  <c r="M27" i="1"/>
  <c r="M26" i="1"/>
  <c r="M23" i="1"/>
  <c r="M21" i="1"/>
  <c r="M20" i="1"/>
  <c r="M16" i="1"/>
  <c r="M15" i="1"/>
  <c r="M13" i="1"/>
  <c r="M12" i="1"/>
  <c r="M11" i="1"/>
  <c r="M9" i="1"/>
  <c r="M7" i="1"/>
  <c r="M8" i="1"/>
  <c r="M5" i="1"/>
  <c r="M4" i="1"/>
  <c r="M2" i="1"/>
  <c r="L67" i="1"/>
  <c r="L63" i="1"/>
  <c r="L62" i="1"/>
  <c r="L61" i="1"/>
  <c r="L59" i="1"/>
  <c r="L56" i="1"/>
  <c r="L54" i="1"/>
  <c r="L52" i="1"/>
  <c r="L51" i="1"/>
  <c r="L49" i="1"/>
  <c r="L45" i="1"/>
  <c r="L44" i="1"/>
  <c r="L43" i="1"/>
  <c r="L39" i="1"/>
  <c r="L38" i="1"/>
  <c r="L37" i="1"/>
  <c r="L35" i="1"/>
  <c r="L33" i="1"/>
  <c r="L29" i="1"/>
  <c r="L27" i="1"/>
  <c r="L26" i="1"/>
  <c r="L23" i="1"/>
  <c r="L21" i="1"/>
  <c r="L20" i="1"/>
  <c r="L16" i="1"/>
  <c r="L15" i="1"/>
  <c r="L14" i="1"/>
  <c r="L13" i="1"/>
  <c r="L12" i="1"/>
  <c r="L11" i="1"/>
  <c r="L9" i="1"/>
  <c r="L8" i="1"/>
  <c r="L7" i="1"/>
  <c r="L5" i="1"/>
  <c r="L4" i="1"/>
  <c r="L2" i="1"/>
  <c r="K62" i="1"/>
  <c r="K59" i="1"/>
  <c r="K56" i="1"/>
  <c r="K54" i="1"/>
  <c r="K52" i="1"/>
  <c r="K51" i="1"/>
  <c r="K45" i="1"/>
  <c r="K44" i="1"/>
  <c r="K43" i="1"/>
  <c r="K39" i="1"/>
  <c r="K38" i="1"/>
  <c r="K37" i="1"/>
  <c r="K35" i="1"/>
  <c r="K33" i="1"/>
  <c r="K29" i="1"/>
  <c r="K27" i="1"/>
  <c r="K26" i="1"/>
  <c r="K23" i="1"/>
  <c r="K21" i="1"/>
  <c r="K20" i="1"/>
  <c r="K16" i="1"/>
  <c r="K15" i="1"/>
  <c r="K14" i="1"/>
  <c r="K13" i="1"/>
  <c r="K12" i="1"/>
  <c r="K11" i="1"/>
  <c r="K9" i="1"/>
  <c r="K8" i="1"/>
  <c r="K7" i="1"/>
  <c r="K5" i="1"/>
  <c r="K4" i="1"/>
  <c r="K2" i="1"/>
  <c r="J62" i="1"/>
  <c r="J59" i="1"/>
  <c r="J56" i="1"/>
  <c r="J54" i="1"/>
  <c r="J52" i="1"/>
  <c r="J51" i="1"/>
  <c r="J45" i="1"/>
  <c r="J44" i="1"/>
  <c r="J43" i="1"/>
  <c r="J39" i="1"/>
  <c r="J38" i="1"/>
  <c r="J37" i="1"/>
  <c r="J35" i="1"/>
  <c r="J33" i="1"/>
  <c r="J29" i="1"/>
  <c r="J27" i="1"/>
  <c r="J26" i="1"/>
  <c r="J23" i="1"/>
  <c r="J21" i="1"/>
  <c r="J20" i="1"/>
  <c r="J16" i="1"/>
  <c r="J15" i="1"/>
  <c r="J14" i="1"/>
  <c r="J13" i="1"/>
  <c r="J12" i="1"/>
  <c r="J11" i="1"/>
  <c r="J9" i="1"/>
  <c r="J8" i="1"/>
  <c r="J7" i="1"/>
  <c r="J5" i="1"/>
  <c r="J4" i="1"/>
  <c r="J2" i="1"/>
</calcChain>
</file>

<file path=xl/sharedStrings.xml><?xml version="1.0" encoding="utf-8"?>
<sst xmlns="http://schemas.openxmlformats.org/spreadsheetml/2006/main" count="645" uniqueCount="110">
  <si>
    <t>NOMBRE</t>
  </si>
  <si>
    <t>DIETA</t>
  </si>
  <si>
    <t>Especie</t>
  </si>
  <si>
    <t>%N</t>
  </si>
  <si>
    <t>LOG%N</t>
  </si>
  <si>
    <t>%C</t>
  </si>
  <si>
    <t>LOG%C</t>
  </si>
  <si>
    <t>%P</t>
  </si>
  <si>
    <t>LOG%P</t>
  </si>
  <si>
    <t>%N:P</t>
  </si>
  <si>
    <t>LOG%N:P</t>
  </si>
  <si>
    <t>%C:N</t>
  </si>
  <si>
    <t>LOG%C:N</t>
  </si>
  <si>
    <t>%C:P</t>
  </si>
  <si>
    <t>LOG%C:P</t>
  </si>
  <si>
    <t>BIOMASAg</t>
  </si>
  <si>
    <t>BIOMASAmg</t>
  </si>
  <si>
    <t>LOGBIOMASAmg</t>
  </si>
  <si>
    <t>CONSUMOalimentog</t>
  </si>
  <si>
    <t>CONSUMOalimentomg</t>
  </si>
  <si>
    <t>AMONIO-30</t>
  </si>
  <si>
    <t>LOGAMONIO-30</t>
  </si>
  <si>
    <t>PRS-30</t>
  </si>
  <si>
    <t>LOGPRS-30</t>
  </si>
  <si>
    <t>AMONIO-60</t>
  </si>
  <si>
    <t>LOGAMONIO-60</t>
  </si>
  <si>
    <t>PRS-60</t>
  </si>
  <si>
    <t>LOGPRS-60</t>
  </si>
  <si>
    <t>N:P-30</t>
  </si>
  <si>
    <t>LOGN:P-30</t>
  </si>
  <si>
    <t>N:P-60</t>
  </si>
  <si>
    <t>LOGN:P-60</t>
  </si>
  <si>
    <t>T1DPR1AU1</t>
  </si>
  <si>
    <t>DP</t>
  </si>
  <si>
    <t>Au</t>
  </si>
  <si>
    <t>NA</t>
  </si>
  <si>
    <t>T1DPR2AU</t>
  </si>
  <si>
    <t>T1DPR3AU1</t>
  </si>
  <si>
    <t>T1DPR4AU1</t>
  </si>
  <si>
    <t>T1DPR5AU</t>
  </si>
  <si>
    <t>T1DPR6AU1</t>
  </si>
  <si>
    <t>T1DSR1AU1</t>
  </si>
  <si>
    <t>DS</t>
  </si>
  <si>
    <t>T1DSR2AU1</t>
  </si>
  <si>
    <t>T1DSR3AU</t>
  </si>
  <si>
    <t>T1DSR4AU1</t>
  </si>
  <si>
    <t>T1DSR5AU1</t>
  </si>
  <si>
    <t>T1DSR6AU1</t>
  </si>
  <si>
    <t>T2DPR1+R2AU1</t>
  </si>
  <si>
    <t>T2DPR3AU1</t>
  </si>
  <si>
    <t>T2DPR4AU1</t>
  </si>
  <si>
    <t>T2DSR1AU</t>
  </si>
  <si>
    <t>T2DSR2AU</t>
  </si>
  <si>
    <t>T2DSR3AU</t>
  </si>
  <si>
    <t>T1DPR1MB1</t>
  </si>
  <si>
    <t>Mb</t>
  </si>
  <si>
    <t>T1DPR2MB1</t>
  </si>
  <si>
    <t>T1DPR3MB</t>
  </si>
  <si>
    <t>T1DPR4MB1</t>
  </si>
  <si>
    <t>T1DPR5MB</t>
  </si>
  <si>
    <t>T1DPR6MB</t>
  </si>
  <si>
    <t>T1DSR1MB1</t>
  </si>
  <si>
    <t>T1DSR2MB1</t>
  </si>
  <si>
    <t>T1DSR3MB</t>
  </si>
  <si>
    <t>T1DSR4MB1</t>
  </si>
  <si>
    <t>T1DSR5MB</t>
  </si>
  <si>
    <t>T1DSR6MB</t>
  </si>
  <si>
    <t>T2DPR1MB1</t>
  </si>
  <si>
    <t>T2DPR2MB1</t>
  </si>
  <si>
    <t>T2DPR3MB</t>
  </si>
  <si>
    <t>T2DPR4MB1</t>
  </si>
  <si>
    <t>T2DPR5MB</t>
  </si>
  <si>
    <t>T2DPR6MB1</t>
  </si>
  <si>
    <t>T2DSR1MB1</t>
  </si>
  <si>
    <t>T2DSR2MB</t>
  </si>
  <si>
    <t>T2DSR3MB</t>
  </si>
  <si>
    <t>T2DSR4MB</t>
  </si>
  <si>
    <t>T2DSR5MB</t>
  </si>
  <si>
    <t>T2DSR6MB2</t>
  </si>
  <si>
    <t>T1DPR1TB1</t>
  </si>
  <si>
    <t>Tb</t>
  </si>
  <si>
    <t>T1DPR2TB1</t>
  </si>
  <si>
    <t>T1DPR3TB</t>
  </si>
  <si>
    <t>T1DPR4TB</t>
  </si>
  <si>
    <t>T1DPR5TB</t>
  </si>
  <si>
    <t>T1DPR6TB</t>
  </si>
  <si>
    <t>T1DSR1TB</t>
  </si>
  <si>
    <t>T1DSR2TB1</t>
  </si>
  <si>
    <t>T1DSR3TB1</t>
  </si>
  <si>
    <t>T1DSR4TB</t>
  </si>
  <si>
    <t>T1DSR5TB1</t>
  </si>
  <si>
    <t>T1DSR6TB</t>
  </si>
  <si>
    <t>T2DPR1TB1</t>
  </si>
  <si>
    <t>T2DPR2TB</t>
  </si>
  <si>
    <t>T2DPR3TB</t>
  </si>
  <si>
    <t>T2DPR4TB</t>
  </si>
  <si>
    <t>T2DPR5TB</t>
  </si>
  <si>
    <t>T2DPR6TB1</t>
  </si>
  <si>
    <t>T2DSR1TB1</t>
  </si>
  <si>
    <t>T2DSR2TB1</t>
  </si>
  <si>
    <t>T2DSR3TB</t>
  </si>
  <si>
    <t>T2DSR4TB</t>
  </si>
  <si>
    <t>T2DSR5TB</t>
  </si>
  <si>
    <t>T2DSR6TB1</t>
  </si>
  <si>
    <t>C</t>
  </si>
  <si>
    <t>N</t>
  </si>
  <si>
    <t>P</t>
  </si>
  <si>
    <t>C:N</t>
  </si>
  <si>
    <t>C:P</t>
  </si>
  <si>
    <t>N:P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</si>
</sst>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"/>
    <numFmt numFmtId="169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6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7"/>
  <sheetViews>
    <sheetView topLeftCell="A51" workbookViewId="0">
      <pane xSplit="1" topLeftCell="E1" activePane="topRight" state="frozen"/>
      <selection pane="topRight" activeCell="F46" sqref="F46"/>
    </sheetView>
  </sheetViews>
  <sheetFormatPr baseColWidth="10" defaultRowHeight="14.5" x14ac:dyDescent="0.35"/>
  <cols>
    <col min="1" max="20" width="10.90625" style="1"/>
    <col min="21" max="22" width="10.90625" style="3"/>
    <col min="23" max="23" width="12.453125" style="3" bestFit="1" customWidth="1"/>
    <col min="24" max="16384" width="10.90625" style="1"/>
  </cols>
  <sheetData>
    <row r="1" spans="1:3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3" t="s">
        <v>20</v>
      </c>
      <c r="V1" s="3" t="s">
        <v>21</v>
      </c>
      <c r="W1" s="3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</row>
    <row r="2" spans="1:32" x14ac:dyDescent="0.35">
      <c r="A2" s="1" t="s">
        <v>32</v>
      </c>
      <c r="B2" s="1" t="s">
        <v>33</v>
      </c>
      <c r="C2" s="1" t="s">
        <v>34</v>
      </c>
      <c r="D2" s="1">
        <v>4.9882</v>
      </c>
      <c r="E2" s="1">
        <v>0.69794385800000003</v>
      </c>
      <c r="F2" s="1">
        <v>27.23</v>
      </c>
      <c r="G2" s="1">
        <v>1.4350476409999999</v>
      </c>
      <c r="H2" s="1">
        <v>0.89980000000000004</v>
      </c>
      <c r="I2" s="1">
        <v>-4.5854011E-2</v>
      </c>
      <c r="J2" s="1">
        <f>(D2/14.0067)/(H2/30.9738)</f>
        <v>12.259041974725228</v>
      </c>
      <c r="K2" s="1">
        <f>LOG(J2)</f>
        <v>1.0884565320627098</v>
      </c>
      <c r="L2" s="1">
        <f>(F2/12.011)/(D2/14.0067)</f>
        <v>6.3659092506020478</v>
      </c>
      <c r="M2" s="1">
        <f>LOG(L2)</f>
        <v>0.80386044323193928</v>
      </c>
      <c r="N2" s="1">
        <f>(F2/12.011)/(H2/30.9738)</f>
        <v>78.039948710422124</v>
      </c>
      <c r="O2" s="1">
        <f>LOG(N2)</f>
        <v>1.8923169752946489</v>
      </c>
      <c r="P2" s="1">
        <v>1.9000999999999999</v>
      </c>
      <c r="Q2" s="1">
        <v>1900.11</v>
      </c>
      <c r="R2" s="1">
        <v>3.2787787439999998</v>
      </c>
      <c r="S2" s="1">
        <v>5.0200000000000002E-2</v>
      </c>
      <c r="T2" s="1">
        <v>50.2</v>
      </c>
      <c r="U2" s="3">
        <v>0.242337944</v>
      </c>
      <c r="V2" s="3">
        <v>-0.61557858099999996</v>
      </c>
      <c r="W2" s="3">
        <v>-2.0916469999999999E-3</v>
      </c>
      <c r="X2" s="1" t="s">
        <v>35</v>
      </c>
      <c r="Y2" s="1">
        <v>0.219333519</v>
      </c>
      <c r="Z2" s="1">
        <v>-0.65889499299999998</v>
      </c>
      <c r="AA2" s="1">
        <v>-7.1970599999999997E-4</v>
      </c>
      <c r="AB2" s="1" t="s">
        <v>35</v>
      </c>
      <c r="AC2" s="1">
        <f>(U2/14.0067)/(W2/30.9738)</f>
        <v>-256.20741215796448</v>
      </c>
      <c r="AD2" s="1" t="s">
        <v>35</v>
      </c>
      <c r="AE2" s="1">
        <v>-304.75415040000001</v>
      </c>
      <c r="AF2" s="1" t="s">
        <v>35</v>
      </c>
    </row>
    <row r="3" spans="1:32" x14ac:dyDescent="0.35">
      <c r="A3" s="1" t="s">
        <v>36</v>
      </c>
      <c r="B3" s="1" t="s">
        <v>33</v>
      </c>
      <c r="C3" s="1" t="s">
        <v>34</v>
      </c>
      <c r="D3" s="1" t="s">
        <v>35</v>
      </c>
      <c r="E3" s="1" t="s">
        <v>35</v>
      </c>
      <c r="F3" s="1" t="s">
        <v>35</v>
      </c>
      <c r="G3" s="1" t="s">
        <v>35</v>
      </c>
      <c r="H3" s="1">
        <v>1.0804</v>
      </c>
      <c r="I3" s="1">
        <v>3.3584575999999998E-2</v>
      </c>
      <c r="J3" s="1" t="s">
        <v>35</v>
      </c>
      <c r="K3" s="1" t="s">
        <v>35</v>
      </c>
      <c r="L3" s="1" t="s">
        <v>35</v>
      </c>
      <c r="M3" s="1" t="s">
        <v>35</v>
      </c>
      <c r="N3" s="1" t="s">
        <v>35</v>
      </c>
      <c r="O3" s="1" t="s">
        <v>35</v>
      </c>
      <c r="P3" s="1">
        <v>0.9637</v>
      </c>
      <c r="Q3" s="1">
        <v>963.67</v>
      </c>
      <c r="R3" s="1">
        <v>2.9839283390000002</v>
      </c>
      <c r="S3" s="1">
        <v>3.9899999999999998E-2</v>
      </c>
      <c r="T3" s="1">
        <v>39.869999999999997</v>
      </c>
      <c r="U3" s="3">
        <v>0.110579867</v>
      </c>
      <c r="V3" s="3">
        <v>-0.95632393699999996</v>
      </c>
      <c r="W3" s="3">
        <v>9.7118039999999992E-3</v>
      </c>
      <c r="X3" s="1">
        <v>-2.0127000910000001</v>
      </c>
      <c r="Y3" s="1">
        <v>7.5435899000000001E-2</v>
      </c>
      <c r="Z3" s="1">
        <v>-1.12242193</v>
      </c>
      <c r="AA3" s="1">
        <v>-8.2040359999999996E-3</v>
      </c>
      <c r="AB3" s="1" t="s">
        <v>35</v>
      </c>
      <c r="AC3" s="1">
        <f t="shared" ref="AC3:AC66" si="0">(U3/14.0067)/(W3/30.9738)</f>
        <v>25.178787761472169</v>
      </c>
      <c r="AD3" s="1">
        <f>LOG(AC3)</f>
        <v>1.4010348170674491</v>
      </c>
      <c r="AE3" s="1">
        <v>-9.1949746619999999</v>
      </c>
      <c r="AF3" s="1" t="s">
        <v>35</v>
      </c>
    </row>
    <row r="4" spans="1:32" x14ac:dyDescent="0.35">
      <c r="A4" s="1" t="s">
        <v>37</v>
      </c>
      <c r="B4" s="1" t="s">
        <v>33</v>
      </c>
      <c r="C4" s="1" t="s">
        <v>34</v>
      </c>
      <c r="D4" s="1">
        <v>6.3655999999999997</v>
      </c>
      <c r="E4" s="1">
        <v>0.80383934499999998</v>
      </c>
      <c r="F4" s="1">
        <v>36.076500000000003</v>
      </c>
      <c r="G4" s="1">
        <v>1.5572243969999999</v>
      </c>
      <c r="H4" s="1">
        <v>1.2390000000000001</v>
      </c>
      <c r="I4" s="1">
        <v>9.3071306000000006E-2</v>
      </c>
      <c r="J4" s="1">
        <f>(D4/14.0067)/(H4/30.9738)</f>
        <v>11.361265306601538</v>
      </c>
      <c r="K4" s="1">
        <f>LOG(J4)</f>
        <v>1.0554267015399637</v>
      </c>
      <c r="L4" s="1">
        <f>(F4/12.011)/(D4/14.0067)</f>
        <v>6.6090907042586036</v>
      </c>
      <c r="M4" s="1">
        <f>LOG(L4)</f>
        <v>0.82014171224093724</v>
      </c>
      <c r="N4" s="1">
        <f>(F4/12.011)/(H4/30.9738)</f>
        <v>75.087632926476005</v>
      </c>
      <c r="O4" s="1">
        <f>LOG(N4)</f>
        <v>1.875568413780901</v>
      </c>
      <c r="P4" s="1">
        <v>1.0177</v>
      </c>
      <c r="Q4" s="1">
        <v>1017.69</v>
      </c>
      <c r="R4" s="1">
        <v>3.0076155070000001</v>
      </c>
      <c r="S4" s="1">
        <v>4.0899999999999999E-2</v>
      </c>
      <c r="T4" s="1">
        <v>40.93</v>
      </c>
      <c r="U4" s="3">
        <v>0.159675343</v>
      </c>
      <c r="V4" s="3">
        <v>-0.79676214199999995</v>
      </c>
      <c r="W4" s="3">
        <v>2.3809578000000001E-2</v>
      </c>
      <c r="X4" s="1">
        <v>-1.6232483019999999</v>
      </c>
      <c r="Y4" s="1">
        <v>0.117031279</v>
      </c>
      <c r="Z4" s="1">
        <v>-0.93169804899999997</v>
      </c>
      <c r="AA4" s="1">
        <v>2.2339851000000001E-2</v>
      </c>
      <c r="AB4" s="1">
        <v>-1.6509197280000001</v>
      </c>
      <c r="AC4" s="1">
        <f t="shared" si="0"/>
        <v>14.83012537323569</v>
      </c>
      <c r="AD4" s="1">
        <f>LOG(AC4)</f>
        <v>1.1711448225505858</v>
      </c>
      <c r="AE4" s="1">
        <v>5.2386777489999998</v>
      </c>
      <c r="AF4" s="1">
        <v>0.71922168399999997</v>
      </c>
    </row>
    <row r="5" spans="1:32" x14ac:dyDescent="0.35">
      <c r="A5" s="1" t="s">
        <v>38</v>
      </c>
      <c r="B5" s="1" t="s">
        <v>33</v>
      </c>
      <c r="C5" s="1" t="s">
        <v>34</v>
      </c>
      <c r="D5" s="1">
        <v>6.1867000000000001</v>
      </c>
      <c r="E5" s="1">
        <v>0.79145905699999997</v>
      </c>
      <c r="F5" s="1">
        <v>34.844000000000001</v>
      </c>
      <c r="G5" s="1">
        <v>1.5421280049999999</v>
      </c>
      <c r="H5" s="1">
        <v>1.0388999999999999</v>
      </c>
      <c r="I5" s="1">
        <v>1.6573746E-2</v>
      </c>
      <c r="J5" s="1">
        <f>(D5/14.0067)/(H5/30.9738)</f>
        <v>13.168732435814343</v>
      </c>
      <c r="K5" s="1">
        <f>LOG(J5)</f>
        <v>1.1195439736994752</v>
      </c>
      <c r="L5" s="1">
        <f>(F5/12.011)/(D5/14.0067)</f>
        <v>6.5678860277508386</v>
      </c>
      <c r="M5" s="1">
        <f>LOG(L5)</f>
        <v>0.81742560788294916</v>
      </c>
      <c r="N5" s="1">
        <f>(F5/12.011)/(H5/30.9738)</f>
        <v>86.490733768374284</v>
      </c>
      <c r="O5" s="1">
        <f>LOG(N5)</f>
        <v>1.9369695815824242</v>
      </c>
      <c r="P5" s="1">
        <v>0.78190000000000004</v>
      </c>
      <c r="Q5" s="1">
        <v>781.85</v>
      </c>
      <c r="R5" s="1">
        <v>2.8931234410000002</v>
      </c>
      <c r="S5" s="1">
        <v>3.4700000000000002E-2</v>
      </c>
      <c r="T5" s="1">
        <v>34.75</v>
      </c>
      <c r="U5" s="3">
        <v>0.204642834</v>
      </c>
      <c r="V5" s="3">
        <v>-0.68900345799999996</v>
      </c>
      <c r="W5" s="3">
        <v>-5.4932171000000002E-2</v>
      </c>
      <c r="X5" s="1" t="s">
        <v>35</v>
      </c>
      <c r="Y5" s="1">
        <v>0.17071888800000001</v>
      </c>
      <c r="Z5" s="1">
        <v>-0.76771842700000004</v>
      </c>
      <c r="AA5" s="1">
        <v>-7.9801960000000002E-3</v>
      </c>
      <c r="AB5" s="1" t="s">
        <v>35</v>
      </c>
      <c r="AC5" s="1">
        <f t="shared" si="0"/>
        <v>-8.2381262080120941</v>
      </c>
      <c r="AD5" s="1" t="s">
        <v>35</v>
      </c>
      <c r="AE5" s="1">
        <v>-21.39281892</v>
      </c>
      <c r="AF5" s="1" t="s">
        <v>35</v>
      </c>
    </row>
    <row r="6" spans="1:32" x14ac:dyDescent="0.35">
      <c r="A6" s="1" t="s">
        <v>39</v>
      </c>
      <c r="B6" s="1">
        <f>AVERAGE(Hoja1!N2,Hoja1!N4:N5)</f>
        <v>79.87277180175748</v>
      </c>
      <c r="C6" s="1" t="s">
        <v>34</v>
      </c>
      <c r="D6" s="1" t="s">
        <v>35</v>
      </c>
      <c r="E6" s="1" t="s">
        <v>35</v>
      </c>
      <c r="F6" s="1" t="s">
        <v>35</v>
      </c>
      <c r="G6" s="1" t="s">
        <v>35</v>
      </c>
      <c r="H6" s="1">
        <v>1.0112000000000001</v>
      </c>
      <c r="I6" s="1">
        <v>4.8370610000000001E-3</v>
      </c>
      <c r="J6" s="1" t="s">
        <v>35</v>
      </c>
      <c r="K6" s="1" t="s">
        <v>35</v>
      </c>
      <c r="L6" s="1" t="s">
        <v>35</v>
      </c>
      <c r="M6" s="1" t="s">
        <v>35</v>
      </c>
      <c r="N6" s="1" t="s">
        <v>35</v>
      </c>
      <c r="O6" s="1" t="s">
        <v>35</v>
      </c>
      <c r="P6" s="1">
        <v>0.43830000000000002</v>
      </c>
      <c r="Q6" s="1">
        <v>438.25</v>
      </c>
      <c r="R6" s="1">
        <v>2.6417219250000001</v>
      </c>
      <c r="S6" s="1">
        <v>3.9800000000000002E-2</v>
      </c>
      <c r="T6" s="1">
        <v>39.82</v>
      </c>
      <c r="U6" s="3">
        <v>0.16756988</v>
      </c>
      <c r="V6" s="3">
        <v>-0.775804041</v>
      </c>
      <c r="W6" s="3">
        <v>3.7152427000000002E-2</v>
      </c>
      <c r="X6" s="1">
        <v>-1.43001281</v>
      </c>
      <c r="Y6" s="1">
        <v>0.16605462100000001</v>
      </c>
      <c r="Z6" s="1">
        <v>-0.77974903399999995</v>
      </c>
      <c r="AA6" s="1">
        <v>-1.5699582E-2</v>
      </c>
      <c r="AB6" s="1" t="s">
        <v>35</v>
      </c>
      <c r="AC6" s="1">
        <f t="shared" si="0"/>
        <v>9.9739556325078134</v>
      </c>
      <c r="AD6" s="1">
        <f t="shared" ref="AD6:AD17" si="1">LOG(AC6)</f>
        <v>0.99886743199945982</v>
      </c>
      <c r="AE6" s="1">
        <v>-10.57700893</v>
      </c>
      <c r="AF6" s="1" t="s">
        <v>35</v>
      </c>
    </row>
    <row r="7" spans="1:32" x14ac:dyDescent="0.35">
      <c r="A7" s="1" t="s">
        <v>40</v>
      </c>
      <c r="B7" s="1" t="s">
        <v>33</v>
      </c>
      <c r="C7" s="1" t="s">
        <v>34</v>
      </c>
      <c r="D7" s="1">
        <v>6.3844000000000003</v>
      </c>
      <c r="E7" s="1">
        <v>0.80512008899999998</v>
      </c>
      <c r="F7" s="1">
        <v>36.597499999999997</v>
      </c>
      <c r="G7" s="1">
        <v>1.563451419</v>
      </c>
      <c r="H7" s="1">
        <v>1.1934</v>
      </c>
      <c r="I7" s="1">
        <v>7.6786034000000003E-2</v>
      </c>
      <c r="J7" s="1">
        <f>(D7/14.0067)/(H7/30.9738)</f>
        <v>11.830217200909127</v>
      </c>
      <c r="K7" s="1">
        <f>LOG(J7)</f>
        <v>1.0729927182788483</v>
      </c>
      <c r="L7" s="1">
        <f>(F7/12.011)/(D7/14.0067)</f>
        <v>6.6847934144708345</v>
      </c>
      <c r="M7" s="1">
        <f>LOG(L7)</f>
        <v>0.825087990454896</v>
      </c>
      <c r="N7" s="1">
        <f>(F7/12.011)/(H7/30.9738)</f>
        <v>79.082558036396932</v>
      </c>
      <c r="O7" s="1">
        <f>LOG(N7)</f>
        <v>1.8980807087337443</v>
      </c>
      <c r="P7" s="1">
        <v>0.41389999999999999</v>
      </c>
      <c r="Q7" s="1">
        <v>413.85</v>
      </c>
      <c r="R7" s="1">
        <v>2.6168429600000001</v>
      </c>
      <c r="S7" s="1">
        <v>3.6600000000000001E-2</v>
      </c>
      <c r="T7" s="1">
        <v>36.64</v>
      </c>
      <c r="U7" s="3">
        <v>0.23672526299999999</v>
      </c>
      <c r="V7" s="3">
        <v>-0.62575539199999997</v>
      </c>
      <c r="W7" s="3">
        <v>5.7930069000000001E-2</v>
      </c>
      <c r="X7" s="1">
        <v>-1.2370959539999999</v>
      </c>
      <c r="Y7" s="1">
        <v>0.15847755799999999</v>
      </c>
      <c r="Z7" s="1">
        <v>-0.80003223000000001</v>
      </c>
      <c r="AA7" s="1">
        <v>4.5641872E-2</v>
      </c>
      <c r="AB7" s="1">
        <v>-1.340636551</v>
      </c>
      <c r="AC7" s="1">
        <f t="shared" si="0"/>
        <v>9.0364786074512491</v>
      </c>
      <c r="AD7" s="1">
        <f t="shared" si="1"/>
        <v>0.95599922480150457</v>
      </c>
      <c r="AE7" s="1">
        <v>3.4721966910000002</v>
      </c>
      <c r="AF7" s="1">
        <v>0.54060431900000006</v>
      </c>
    </row>
    <row r="8" spans="1:32" x14ac:dyDescent="0.35">
      <c r="A8" s="1" t="s">
        <v>41</v>
      </c>
      <c r="B8" s="1" t="s">
        <v>42</v>
      </c>
      <c r="C8" s="1" t="s">
        <v>34</v>
      </c>
      <c r="D8" s="1">
        <v>6.415</v>
      </c>
      <c r="E8" s="1">
        <v>0.80719666099999998</v>
      </c>
      <c r="F8" s="1">
        <v>34.470999999999997</v>
      </c>
      <c r="G8" s="1">
        <v>1.5374538820000001</v>
      </c>
      <c r="H8" s="1">
        <v>1.2653000000000001</v>
      </c>
      <c r="I8" s="1">
        <v>0.102193508</v>
      </c>
      <c r="J8" s="1">
        <f>(D8/14.0067)/(H8/30.9738)</f>
        <v>11.211450802954886</v>
      </c>
      <c r="K8" s="1">
        <f>LOG(J8)</f>
        <v>1.0496618155342077</v>
      </c>
      <c r="L8" s="1">
        <f>(F8/12.011)/(D8/14.0067)</f>
        <v>6.2663389385918187</v>
      </c>
      <c r="M8" s="1">
        <f>LOG(L8)</f>
        <v>0.79701388163715592</v>
      </c>
      <c r="N8" s="1">
        <f>(F8/12.011)/(H8/30.9738)</f>
        <v>70.254750724662713</v>
      </c>
      <c r="O8" s="1">
        <f>LOG(N8)</f>
        <v>1.8466756971713636</v>
      </c>
      <c r="P8" s="1">
        <v>0.47570000000000001</v>
      </c>
      <c r="Q8" s="1">
        <v>475.67</v>
      </c>
      <c r="R8" s="1">
        <v>2.677305762</v>
      </c>
      <c r="S8" s="1">
        <v>5.04E-2</v>
      </c>
      <c r="T8" s="1">
        <v>50.38</v>
      </c>
      <c r="U8" s="3">
        <v>0.244282626</v>
      </c>
      <c r="V8" s="3">
        <v>-0.61210741999999996</v>
      </c>
      <c r="W8" s="3">
        <v>0.13287600299999999</v>
      </c>
      <c r="X8" s="1">
        <v>-0.87655344400000001</v>
      </c>
      <c r="Y8" s="1">
        <v>2.2802267000000001E-2</v>
      </c>
      <c r="Z8" s="1">
        <v>-1.6420219730000001</v>
      </c>
      <c r="AA8" s="1">
        <v>-1.79684E-4</v>
      </c>
      <c r="AB8" s="1" t="s">
        <v>35</v>
      </c>
      <c r="AC8" s="1">
        <f t="shared" si="0"/>
        <v>4.0654131447266124</v>
      </c>
      <c r="AD8" s="1">
        <f t="shared" si="1"/>
        <v>0.60910468704143805</v>
      </c>
      <c r="AE8" s="1">
        <v>-126.9023438</v>
      </c>
      <c r="AF8" s="1" t="s">
        <v>35</v>
      </c>
    </row>
    <row r="9" spans="1:32" x14ac:dyDescent="0.35">
      <c r="A9" s="1" t="s">
        <v>43</v>
      </c>
      <c r="B9" s="1" t="s">
        <v>42</v>
      </c>
      <c r="C9" s="1" t="s">
        <v>34</v>
      </c>
      <c r="D9" s="1">
        <v>6.0427999999999997</v>
      </c>
      <c r="E9" s="1">
        <v>0.78123822099999995</v>
      </c>
      <c r="F9" s="1">
        <v>34.152000000000001</v>
      </c>
      <c r="G9" s="1">
        <v>1.5334161420000001</v>
      </c>
      <c r="H9" s="1">
        <v>1.1153</v>
      </c>
      <c r="I9" s="1">
        <v>4.7391702000000001E-2</v>
      </c>
      <c r="J9" s="1">
        <f>(D9/14.0067)/(H9/30.9738)</f>
        <v>11.981334170216837</v>
      </c>
      <c r="K9" s="1">
        <f>LOG(J9)</f>
        <v>1.0785051812003172</v>
      </c>
      <c r="L9" s="1">
        <f>(F9/12.011)/(D9/14.0067)</f>
        <v>6.5907460977566323</v>
      </c>
      <c r="M9" s="1">
        <f>LOG(L9)</f>
        <v>0.81893458117936224</v>
      </c>
      <c r="N9" s="1">
        <f>(F9/12.011)/(H9/30.9738)</f>
        <v>78.965931428274814</v>
      </c>
      <c r="O9" s="1">
        <f>LOG(N9)</f>
        <v>1.8974397623796795</v>
      </c>
      <c r="P9" s="1">
        <v>1.0359</v>
      </c>
      <c r="Q9" s="1">
        <v>1035.92</v>
      </c>
      <c r="R9" s="1">
        <v>3.0153262179999998</v>
      </c>
      <c r="S9" s="1">
        <v>4.2900000000000001E-2</v>
      </c>
      <c r="T9" s="1">
        <v>42.92</v>
      </c>
      <c r="U9" s="3">
        <v>6.6315850999999995E-2</v>
      </c>
      <c r="V9" s="3">
        <v>-1.1783826529999999</v>
      </c>
      <c r="W9" s="3">
        <v>4.9875151E-2</v>
      </c>
      <c r="X9" s="1">
        <v>-1.3021157759999999</v>
      </c>
      <c r="Y9" s="1">
        <v>3.6036304999999998E-2</v>
      </c>
      <c r="Z9" s="1">
        <v>-1.4432597460000001</v>
      </c>
      <c r="AA9" s="1">
        <v>-6.1467309999999999E-3</v>
      </c>
      <c r="AB9" s="1" t="s">
        <v>35</v>
      </c>
      <c r="AC9" s="1">
        <f t="shared" si="0"/>
        <v>2.9403009647142664</v>
      </c>
      <c r="AD9" s="1">
        <f t="shared" si="1"/>
        <v>0.46839178640702966</v>
      </c>
      <c r="AE9" s="1">
        <v>-5.8626782720000001</v>
      </c>
      <c r="AF9" s="1" t="s">
        <v>35</v>
      </c>
    </row>
    <row r="10" spans="1:32" x14ac:dyDescent="0.35">
      <c r="A10" s="1" t="s">
        <v>44</v>
      </c>
      <c r="B10" s="1" t="s">
        <v>42</v>
      </c>
      <c r="C10" s="1" t="s">
        <v>34</v>
      </c>
      <c r="D10" s="1" t="s">
        <v>35</v>
      </c>
      <c r="E10" s="1" t="s">
        <v>35</v>
      </c>
      <c r="F10" s="1" t="s">
        <v>35</v>
      </c>
      <c r="G10" s="1" t="s">
        <v>35</v>
      </c>
      <c r="H10" s="1">
        <v>1.1748000000000001</v>
      </c>
      <c r="I10" s="1">
        <v>6.9963938000000003E-2</v>
      </c>
      <c r="J10" s="1" t="s">
        <v>35</v>
      </c>
      <c r="K10" s="1" t="s">
        <v>35</v>
      </c>
      <c r="L10" s="1" t="s">
        <v>35</v>
      </c>
      <c r="M10" s="1" t="s">
        <v>35</v>
      </c>
      <c r="N10" s="1" t="s">
        <v>35</v>
      </c>
      <c r="O10" s="1" t="s">
        <v>35</v>
      </c>
      <c r="P10" s="1">
        <v>0.45479999999999998</v>
      </c>
      <c r="Q10" s="1">
        <v>454.83</v>
      </c>
      <c r="R10" s="1">
        <v>2.6578491020000001</v>
      </c>
      <c r="S10" s="1">
        <v>5.0999999999999997E-2</v>
      </c>
      <c r="T10" s="1">
        <v>50.96</v>
      </c>
      <c r="U10" s="3">
        <v>0.114282626</v>
      </c>
      <c r="V10" s="3">
        <v>-0.94201978900000005</v>
      </c>
      <c r="W10" s="3">
        <v>0.14460178700000001</v>
      </c>
      <c r="X10" s="1">
        <v>-0.83982634</v>
      </c>
      <c r="Y10" s="1">
        <v>6.8678362000000007E-2</v>
      </c>
      <c r="Z10" s="1">
        <v>-1.163180071</v>
      </c>
      <c r="AA10" s="1">
        <v>-1.8791655000000001E-2</v>
      </c>
      <c r="AB10" s="1" t="s">
        <v>35</v>
      </c>
      <c r="AC10" s="1">
        <f t="shared" si="0"/>
        <v>1.7476932702477406</v>
      </c>
      <c r="AD10" s="1">
        <f t="shared" si="1"/>
        <v>0.24246521392321724</v>
      </c>
      <c r="AE10" s="1">
        <v>-3.6547265630000001</v>
      </c>
      <c r="AF10" s="1" t="s">
        <v>35</v>
      </c>
    </row>
    <row r="11" spans="1:32" x14ac:dyDescent="0.35">
      <c r="A11" s="1" t="s">
        <v>45</v>
      </c>
      <c r="B11" s="1" t="s">
        <v>42</v>
      </c>
      <c r="C11" s="1" t="s">
        <v>34</v>
      </c>
      <c r="D11" s="1">
        <v>6.7708000000000004</v>
      </c>
      <c r="E11" s="1">
        <v>0.830639986</v>
      </c>
      <c r="F11" s="1">
        <v>28.884</v>
      </c>
      <c r="G11" s="1">
        <v>1.4606573359999999</v>
      </c>
      <c r="H11" s="1">
        <v>1.0941000000000001</v>
      </c>
      <c r="I11" s="1">
        <v>3.9057017999999999E-2</v>
      </c>
      <c r="J11" s="1">
        <f t="shared" ref="J11:J16" si="2">(D11/14.0067)/(H11/30.9738)</f>
        <v>13.684900067283207</v>
      </c>
      <c r="K11" s="1">
        <f t="shared" ref="K11:K16" si="3">LOG(J11)</f>
        <v>1.136241630362443</v>
      </c>
      <c r="L11" s="1">
        <f t="shared" ref="L11:L16" si="4">(F11/12.011)/(D11/14.0067)</f>
        <v>4.9747815009986933</v>
      </c>
      <c r="M11" s="1">
        <f t="shared" ref="M11:M16" si="5">LOG(L11)</f>
        <v>0.69677401071100065</v>
      </c>
      <c r="N11" s="1">
        <f t="shared" ref="N11:N16" si="6">(F11/12.011)/(H11/30.9738)</f>
        <v>68.079387697736266</v>
      </c>
      <c r="O11" s="1">
        <f t="shared" ref="O11:O16" si="7">LOG(N11)</f>
        <v>1.8330156410734435</v>
      </c>
      <c r="P11" s="1">
        <v>0.31819999999999998</v>
      </c>
      <c r="Q11" s="1">
        <v>318.16000000000003</v>
      </c>
      <c r="R11" s="1">
        <v>2.5026455780000001</v>
      </c>
      <c r="S11" s="1">
        <v>5.3100000000000001E-2</v>
      </c>
      <c r="T11" s="1">
        <v>53.11</v>
      </c>
      <c r="U11" s="3">
        <v>0.75171821299999997</v>
      </c>
      <c r="V11" s="3">
        <v>-0.123944927</v>
      </c>
      <c r="W11" s="3">
        <v>0.19946422699999999</v>
      </c>
      <c r="X11" s="1">
        <v>-0.70013498200000002</v>
      </c>
      <c r="Y11" s="1">
        <v>0.65386552099999995</v>
      </c>
      <c r="Z11" s="1">
        <v>-0.18451156299999999</v>
      </c>
      <c r="AA11" s="1">
        <v>-2.041654E-2</v>
      </c>
      <c r="AB11" s="1" t="s">
        <v>35</v>
      </c>
      <c r="AC11" s="1">
        <f t="shared" si="0"/>
        <v>8.3339082955174408</v>
      </c>
      <c r="AD11" s="1">
        <f t="shared" si="1"/>
        <v>0.92084871726718398</v>
      </c>
      <c r="AE11" s="1">
        <v>-32.026264390000001</v>
      </c>
      <c r="AF11" s="1" t="s">
        <v>35</v>
      </c>
    </row>
    <row r="12" spans="1:32" x14ac:dyDescent="0.35">
      <c r="A12" s="1" t="s">
        <v>46</v>
      </c>
      <c r="B12" s="1" t="s">
        <v>42</v>
      </c>
      <c r="C12" s="1" t="s">
        <v>34</v>
      </c>
      <c r="D12" s="1">
        <v>6.3579999999999997</v>
      </c>
      <c r="E12" s="1">
        <v>0.80332052399999998</v>
      </c>
      <c r="F12" s="1">
        <v>37.054499999999997</v>
      </c>
      <c r="G12" s="1">
        <v>1.5688409569999999</v>
      </c>
      <c r="H12" s="1">
        <v>1.1636</v>
      </c>
      <c r="I12" s="1">
        <v>6.5803713E-2</v>
      </c>
      <c r="J12" s="1">
        <f t="shared" si="2"/>
        <v>12.083019430496336</v>
      </c>
      <c r="K12" s="1">
        <f t="shared" si="3"/>
        <v>1.0821754738667366</v>
      </c>
      <c r="L12" s="1">
        <f t="shared" si="4"/>
        <v>6.7963712453842975</v>
      </c>
      <c r="M12" s="1">
        <f t="shared" si="5"/>
        <v>0.83227709377238157</v>
      </c>
      <c r="N12" s="1">
        <f t="shared" si="6"/>
        <v>82.120685814845046</v>
      </c>
      <c r="O12" s="1">
        <f t="shared" si="7"/>
        <v>1.9144525676391182</v>
      </c>
      <c r="P12" s="1">
        <v>0.43090000000000001</v>
      </c>
      <c r="Q12" s="1">
        <v>430.94</v>
      </c>
      <c r="R12" s="1">
        <v>2.634416807</v>
      </c>
      <c r="S12" s="1">
        <v>5.1200000000000002E-2</v>
      </c>
      <c r="T12" s="1">
        <v>51.15</v>
      </c>
      <c r="U12" s="3">
        <v>0.40234236000000001</v>
      </c>
      <c r="V12" s="3">
        <v>-0.39540424099999999</v>
      </c>
      <c r="W12" s="3">
        <v>0.15380807399999999</v>
      </c>
      <c r="X12" s="1">
        <v>-0.81302086600000001</v>
      </c>
      <c r="Y12" s="1">
        <v>0.14373254799999999</v>
      </c>
      <c r="Z12" s="1">
        <v>-0.84244487499999998</v>
      </c>
      <c r="AA12" s="1">
        <v>1.1404209E-2</v>
      </c>
      <c r="AB12" s="1">
        <v>-1.9429348319999999</v>
      </c>
      <c r="AC12" s="1">
        <f t="shared" si="0"/>
        <v>5.7846260359049202</v>
      </c>
      <c r="AD12" s="1">
        <f t="shared" si="1"/>
        <v>0.76227528795629684</v>
      </c>
      <c r="AE12" s="1">
        <v>12.603464669999999</v>
      </c>
      <c r="AF12" s="1">
        <v>1.1004899480000001</v>
      </c>
    </row>
    <row r="13" spans="1:32" x14ac:dyDescent="0.35">
      <c r="A13" s="1" t="s">
        <v>47</v>
      </c>
      <c r="B13" s="1" t="s">
        <v>42</v>
      </c>
      <c r="C13" s="1" t="s">
        <v>34</v>
      </c>
      <c r="D13" s="1">
        <v>6.4607999999999999</v>
      </c>
      <c r="E13" s="1">
        <v>0.81028629699999999</v>
      </c>
      <c r="F13" s="1">
        <v>31.753499999999999</v>
      </c>
      <c r="G13" s="1">
        <v>1.5017916019999999</v>
      </c>
      <c r="H13" s="1">
        <v>0.90010000000000001</v>
      </c>
      <c r="I13" s="1">
        <v>-4.5709237999999999E-2</v>
      </c>
      <c r="J13" s="1">
        <f t="shared" si="2"/>
        <v>15.872823914565297</v>
      </c>
      <c r="K13" s="1">
        <f t="shared" si="3"/>
        <v>1.2006541984254224</v>
      </c>
      <c r="L13" s="1">
        <f t="shared" si="4"/>
        <v>5.7314164340037239</v>
      </c>
      <c r="M13" s="1">
        <f t="shared" si="5"/>
        <v>0.75826196462935003</v>
      </c>
      <c r="N13" s="1">
        <f t="shared" si="6"/>
        <v>90.973763837986866</v>
      </c>
      <c r="O13" s="1">
        <f t="shared" si="7"/>
        <v>1.9589161630547725</v>
      </c>
      <c r="P13" s="1">
        <v>1.4343999999999999</v>
      </c>
      <c r="Q13" s="1">
        <v>1434.38</v>
      </c>
      <c r="R13" s="1">
        <v>3.1566642210000002</v>
      </c>
      <c r="S13" s="1">
        <v>6.7699999999999996E-2</v>
      </c>
      <c r="T13" s="1">
        <v>67.680000000000007</v>
      </c>
      <c r="U13" s="3">
        <v>8.6237897999999993E-2</v>
      </c>
      <c r="V13" s="3">
        <v>-1.064301838</v>
      </c>
      <c r="W13" s="3">
        <v>4.3885662999999998E-2</v>
      </c>
      <c r="X13" s="1">
        <v>-1.3576773360000001</v>
      </c>
      <c r="Y13" s="1">
        <v>4.3236958999999998E-2</v>
      </c>
      <c r="Z13" s="1">
        <v>-1.364144859</v>
      </c>
      <c r="AA13" s="1">
        <v>-4.3498349999999998E-3</v>
      </c>
      <c r="AB13" s="1" t="s">
        <v>35</v>
      </c>
      <c r="AC13" s="1">
        <f t="shared" si="0"/>
        <v>4.3454440381844028</v>
      </c>
      <c r="AD13" s="1">
        <f t="shared" si="1"/>
        <v>0.6380341613324596</v>
      </c>
      <c r="AE13" s="1">
        <v>-9.9399079619999995</v>
      </c>
      <c r="AF13" s="1" t="s">
        <v>35</v>
      </c>
    </row>
    <row r="14" spans="1:32" x14ac:dyDescent="0.35">
      <c r="A14" s="1" t="s">
        <v>48</v>
      </c>
      <c r="B14" s="1" t="s">
        <v>33</v>
      </c>
      <c r="C14" s="1" t="s">
        <v>34</v>
      </c>
      <c r="D14" s="1">
        <v>6.0753000000000004</v>
      </c>
      <c r="E14" s="1">
        <v>0.78356772799999996</v>
      </c>
      <c r="F14" s="1">
        <v>30.427499999999998</v>
      </c>
      <c r="G14" s="1">
        <v>1.483266271</v>
      </c>
      <c r="H14" s="1">
        <v>1.0922000000000001</v>
      </c>
      <c r="I14" s="1">
        <v>3.8302172000000002E-2</v>
      </c>
      <c r="J14" s="1">
        <f t="shared" si="2"/>
        <v>12.300541173635915</v>
      </c>
      <c r="K14" s="1">
        <f t="shared" si="3"/>
        <v>1.0899242190453817</v>
      </c>
      <c r="L14" s="1">
        <f t="shared" si="4"/>
        <v>5.8405695865978631</v>
      </c>
      <c r="M14" s="1">
        <f t="shared" si="5"/>
        <v>0.76645520263535238</v>
      </c>
      <c r="N14" s="1">
        <f t="shared" si="6"/>
        <v>71.842166677432715</v>
      </c>
      <c r="O14" s="1">
        <f t="shared" si="7"/>
        <v>1.8563794216807341</v>
      </c>
      <c r="P14" s="1">
        <v>3.6290000000000003E-2</v>
      </c>
      <c r="Q14" s="1">
        <v>36.29</v>
      </c>
      <c r="R14" s="1">
        <v>1.5597869680000001</v>
      </c>
      <c r="S14" s="1">
        <v>3.0450000000000001E-2</v>
      </c>
      <c r="T14" s="1">
        <v>30.45</v>
      </c>
      <c r="U14" s="3">
        <v>2.421802536</v>
      </c>
      <c r="V14" s="3">
        <v>0.38413872999999998</v>
      </c>
      <c r="W14" s="3">
        <v>0.43287026200000001</v>
      </c>
      <c r="X14" s="1">
        <v>-0.36364224899999997</v>
      </c>
      <c r="Y14" s="1">
        <v>1.02569176</v>
      </c>
      <c r="Z14" s="1">
        <v>1.1016867E-2</v>
      </c>
      <c r="AA14" s="1">
        <v>-8.3304695999999998E-2</v>
      </c>
      <c r="AB14" s="1" t="s">
        <v>35</v>
      </c>
      <c r="AC14" s="1">
        <f t="shared" si="0"/>
        <v>12.371992313178279</v>
      </c>
      <c r="AD14" s="1">
        <f t="shared" si="1"/>
        <v>1.0924396415004516</v>
      </c>
      <c r="AE14" s="1">
        <v>5.8999064470000002</v>
      </c>
      <c r="AF14" s="1">
        <v>0.77084512500000002</v>
      </c>
    </row>
    <row r="15" spans="1:32" x14ac:dyDescent="0.35">
      <c r="A15" s="1" t="s">
        <v>49</v>
      </c>
      <c r="B15" s="1" t="s">
        <v>33</v>
      </c>
      <c r="C15" s="1" t="s">
        <v>34</v>
      </c>
      <c r="D15" s="1">
        <v>6.0529999999999999</v>
      </c>
      <c r="E15" s="1">
        <v>0.78197067399999998</v>
      </c>
      <c r="F15" s="1">
        <v>34.705500000000001</v>
      </c>
      <c r="G15" s="1">
        <v>1.5403983059999999</v>
      </c>
      <c r="H15" s="1">
        <v>1.0629</v>
      </c>
      <c r="I15" s="1">
        <v>2.6492406999999999E-2</v>
      </c>
      <c r="J15" s="1">
        <f t="shared" si="2"/>
        <v>12.593224039120138</v>
      </c>
      <c r="K15" s="1">
        <f t="shared" si="3"/>
        <v>1.1001369297227166</v>
      </c>
      <c r="L15" s="1">
        <f t="shared" si="4"/>
        <v>6.6862758761954861</v>
      </c>
      <c r="M15" s="1">
        <f t="shared" si="5"/>
        <v>0.82518429164596618</v>
      </c>
      <c r="N15" s="1">
        <f t="shared" si="6"/>
        <v>84.201770096294055</v>
      </c>
      <c r="O15" s="1">
        <f t="shared" si="7"/>
        <v>1.9253212213686828</v>
      </c>
      <c r="P15" s="1">
        <v>0.13830000000000001</v>
      </c>
      <c r="Q15" s="1">
        <v>138.30000000000001</v>
      </c>
      <c r="R15" s="1">
        <v>2.1408221799999998</v>
      </c>
      <c r="S15" s="1">
        <v>2.213E-2</v>
      </c>
      <c r="T15" s="1">
        <v>22.13</v>
      </c>
      <c r="U15" s="3">
        <v>0.29788804499999999</v>
      </c>
      <c r="V15" s="3">
        <v>-0.52594692600000004</v>
      </c>
      <c r="W15" s="3">
        <v>0.34391975800000002</v>
      </c>
      <c r="X15" s="1">
        <v>-0.46354287300000002</v>
      </c>
      <c r="Y15" s="1">
        <v>0.164102043</v>
      </c>
      <c r="Z15" s="1">
        <v>-0.78488601199999997</v>
      </c>
      <c r="AA15" s="1">
        <v>4.5423364000000001E-2</v>
      </c>
      <c r="AB15" s="1">
        <v>-1.3427207059999999</v>
      </c>
      <c r="AC15" s="1">
        <f t="shared" si="0"/>
        <v>1.9153785105507826</v>
      </c>
      <c r="AD15" s="1">
        <f t="shared" si="1"/>
        <v>0.28225461057611512</v>
      </c>
      <c r="AE15" s="1">
        <v>3.6127232139999998</v>
      </c>
      <c r="AF15" s="1">
        <v>0.55783468999999997</v>
      </c>
    </row>
    <row r="16" spans="1:32" x14ac:dyDescent="0.35">
      <c r="A16" s="1" t="s">
        <v>50</v>
      </c>
      <c r="B16" s="1" t="s">
        <v>33</v>
      </c>
      <c r="C16" s="1" t="s">
        <v>34</v>
      </c>
      <c r="D16" s="1">
        <v>6.7648000000000001</v>
      </c>
      <c r="E16" s="1">
        <v>0.83025496099999996</v>
      </c>
      <c r="F16" s="1">
        <v>32.607500000000002</v>
      </c>
      <c r="G16" s="1">
        <v>1.5133175029999999</v>
      </c>
      <c r="H16" s="1">
        <v>0.97470000000000001</v>
      </c>
      <c r="I16" s="1">
        <v>-1.1129033999999999E-2</v>
      </c>
      <c r="J16" s="1">
        <f t="shared" si="2"/>
        <v>15.347677262389507</v>
      </c>
      <c r="K16" s="1">
        <f t="shared" si="3"/>
        <v>1.1860426580896724</v>
      </c>
      <c r="L16" s="1">
        <f t="shared" si="4"/>
        <v>5.6210726911370745</v>
      </c>
      <c r="M16" s="1">
        <f t="shared" si="5"/>
        <v>0.74981920158106941</v>
      </c>
      <c r="N16" s="1">
        <f t="shared" si="6"/>
        <v>86.270409532003072</v>
      </c>
      <c r="O16" s="1">
        <f t="shared" si="7"/>
        <v>1.9358618596707418</v>
      </c>
      <c r="P16" s="1">
        <v>6.8900000000000003E-2</v>
      </c>
      <c r="Q16" s="1">
        <v>68.87</v>
      </c>
      <c r="R16" s="1">
        <v>1.838030083</v>
      </c>
      <c r="S16" s="1">
        <v>1.966E-2</v>
      </c>
      <c r="T16" s="1">
        <v>19.66</v>
      </c>
      <c r="U16" s="3">
        <v>0.84095639099999997</v>
      </c>
      <c r="V16" s="3">
        <v>-7.5226525000000002E-2</v>
      </c>
      <c r="W16" s="3">
        <v>0.824667806</v>
      </c>
      <c r="X16" s="1">
        <v>-8.3720958999999998E-2</v>
      </c>
      <c r="Y16" s="1">
        <v>0.78669504099999998</v>
      </c>
      <c r="Z16" s="1">
        <v>-0.104193587</v>
      </c>
      <c r="AA16" s="1">
        <v>-7.6323657000000003E-2</v>
      </c>
      <c r="AB16" s="1" t="s">
        <v>35</v>
      </c>
      <c r="AC16" s="1">
        <f t="shared" si="0"/>
        <v>2.2550340177349226</v>
      </c>
      <c r="AD16" s="1">
        <f t="shared" si="1"/>
        <v>0.35315309770095527</v>
      </c>
      <c r="AE16" s="1">
        <v>-10.30735518</v>
      </c>
      <c r="AF16" s="1" t="s">
        <v>35</v>
      </c>
    </row>
    <row r="17" spans="1:32" x14ac:dyDescent="0.35">
      <c r="A17" s="1" t="s">
        <v>51</v>
      </c>
      <c r="B17" s="1" t="s">
        <v>42</v>
      </c>
      <c r="C17" s="1" t="s">
        <v>34</v>
      </c>
      <c r="D17" s="1" t="s">
        <v>35</v>
      </c>
      <c r="E17" s="1" t="s">
        <v>35</v>
      </c>
      <c r="F17" s="1" t="s">
        <v>35</v>
      </c>
      <c r="G17" s="1" t="s">
        <v>35</v>
      </c>
      <c r="H17" s="1">
        <v>1.1215999999999999</v>
      </c>
      <c r="I17" s="1">
        <v>4.9838001E-2</v>
      </c>
      <c r="J17" s="1" t="s">
        <v>35</v>
      </c>
      <c r="K17" s="1" t="s">
        <v>35</v>
      </c>
      <c r="L17" s="1" t="s">
        <v>35</v>
      </c>
      <c r="M17" s="1" t="s">
        <v>35</v>
      </c>
      <c r="N17" s="1" t="s">
        <v>35</v>
      </c>
      <c r="O17" s="1" t="s">
        <v>35</v>
      </c>
      <c r="P17" s="1">
        <v>4.2299999999999997E-2</v>
      </c>
      <c r="Q17" s="1">
        <v>42.3</v>
      </c>
      <c r="R17" s="1">
        <v>1.6263403670000001</v>
      </c>
      <c r="S17" s="1">
        <v>2.5600000000000001E-2</v>
      </c>
      <c r="T17" s="1">
        <v>25.6</v>
      </c>
      <c r="U17" s="3">
        <v>1.4430654060000001</v>
      </c>
      <c r="V17" s="3">
        <v>0.159286016</v>
      </c>
      <c r="W17" s="3">
        <v>0.100018185</v>
      </c>
      <c r="X17" s="1">
        <v>-0.99992103099999996</v>
      </c>
      <c r="Y17" s="1">
        <v>0.34999261199999998</v>
      </c>
      <c r="Z17" s="1">
        <v>-0.455941123</v>
      </c>
      <c r="AA17" s="1">
        <v>-7.7791921999999999E-2</v>
      </c>
      <c r="AB17" s="1" t="s">
        <v>35</v>
      </c>
      <c r="AC17" s="1">
        <f t="shared" si="0"/>
        <v>31.905511334490356</v>
      </c>
      <c r="AD17" s="1">
        <f t="shared" si="1"/>
        <v>1.503865709245765</v>
      </c>
      <c r="AE17" s="1">
        <v>-4.4990868510000004</v>
      </c>
      <c r="AF17" s="1" t="s">
        <v>35</v>
      </c>
    </row>
    <row r="18" spans="1:32" x14ac:dyDescent="0.35">
      <c r="A18" s="1" t="s">
        <v>52</v>
      </c>
      <c r="B18" s="1" t="s">
        <v>42</v>
      </c>
      <c r="C18" s="1" t="s">
        <v>34</v>
      </c>
      <c r="D18" s="1" t="s">
        <v>35</v>
      </c>
      <c r="E18" s="1" t="s">
        <v>35</v>
      </c>
      <c r="F18" s="1" t="s">
        <v>35</v>
      </c>
      <c r="G18" s="1" t="s">
        <v>35</v>
      </c>
      <c r="H18" s="1" t="s">
        <v>35</v>
      </c>
      <c r="I18" s="1" t="s">
        <v>35</v>
      </c>
      <c r="J18" s="1" t="s">
        <v>35</v>
      </c>
      <c r="K18" s="1" t="s">
        <v>35</v>
      </c>
      <c r="L18" s="1" t="s">
        <v>35</v>
      </c>
      <c r="M18" s="1" t="s">
        <v>35</v>
      </c>
      <c r="N18" s="1" t="s">
        <v>35</v>
      </c>
      <c r="O18" s="1" t="s">
        <v>35</v>
      </c>
      <c r="P18" s="1">
        <v>1.61E-2</v>
      </c>
      <c r="Q18" s="1">
        <v>16.14</v>
      </c>
      <c r="R18" s="1">
        <v>1.2079035300000001</v>
      </c>
      <c r="S18" s="1">
        <v>2.3089999999999999E-2</v>
      </c>
      <c r="T18" s="1">
        <v>23.09</v>
      </c>
      <c r="U18" s="3">
        <v>2.7267916149999998</v>
      </c>
      <c r="V18" s="3">
        <v>0.43565195000000001</v>
      </c>
      <c r="W18" s="3">
        <v>-3.0105169510000001</v>
      </c>
      <c r="X18" s="1" t="s">
        <v>35</v>
      </c>
      <c r="Y18" s="1">
        <v>1.1157256820000001</v>
      </c>
      <c r="Z18" s="1">
        <v>4.7557429999999998E-2</v>
      </c>
      <c r="AA18" s="1">
        <v>2.3856427199999999</v>
      </c>
      <c r="AB18" s="1">
        <v>0.37760540300000001</v>
      </c>
      <c r="AC18" s="1">
        <f t="shared" si="0"/>
        <v>-2.0029473609143622</v>
      </c>
      <c r="AD18" s="1" t="s">
        <v>35</v>
      </c>
      <c r="AE18" s="1">
        <v>0.46768347700000001</v>
      </c>
      <c r="AF18" s="1">
        <v>-0.33004797299999999</v>
      </c>
    </row>
    <row r="19" spans="1:32" s="7" customFormat="1" x14ac:dyDescent="0.35">
      <c r="A19" s="7" t="s">
        <v>53</v>
      </c>
      <c r="B19" s="7" t="s">
        <v>42</v>
      </c>
      <c r="C19" s="7" t="s">
        <v>34</v>
      </c>
      <c r="D19" s="7" t="s">
        <v>35</v>
      </c>
      <c r="E19" s="7" t="s">
        <v>35</v>
      </c>
      <c r="F19" s="7" t="s">
        <v>35</v>
      </c>
      <c r="G19" s="7" t="s">
        <v>35</v>
      </c>
      <c r="H19" s="7" t="s">
        <v>35</v>
      </c>
      <c r="I19" s="7" t="s">
        <v>35</v>
      </c>
      <c r="J19" s="7" t="s">
        <v>35</v>
      </c>
      <c r="K19" s="7" t="s">
        <v>35</v>
      </c>
      <c r="L19" s="7" t="s">
        <v>35</v>
      </c>
      <c r="M19" s="7" t="s">
        <v>35</v>
      </c>
      <c r="N19" s="7" t="s">
        <v>35</v>
      </c>
      <c r="O19" s="7" t="s">
        <v>35</v>
      </c>
      <c r="P19" s="7">
        <v>8.3000000000000001E-3</v>
      </c>
      <c r="Q19" s="7">
        <v>8.25</v>
      </c>
      <c r="R19" s="7">
        <v>0.91645394899999999</v>
      </c>
      <c r="S19" s="7">
        <v>1.806E-2</v>
      </c>
      <c r="T19" s="7">
        <v>18.059999999999999</v>
      </c>
      <c r="U19" s="8">
        <v>6.6792929289999998</v>
      </c>
      <c r="V19" s="8">
        <v>0.82473048999999998</v>
      </c>
      <c r="W19" s="8">
        <v>0.82362082400000003</v>
      </c>
      <c r="X19" s="7">
        <v>-8.4272681000000002E-2</v>
      </c>
      <c r="Y19" s="7">
        <v>-0.184659091</v>
      </c>
      <c r="Z19" s="7" t="s">
        <v>35</v>
      </c>
      <c r="AA19" s="7">
        <v>-0.70966070999999997</v>
      </c>
      <c r="AB19" s="7" t="s">
        <v>35</v>
      </c>
      <c r="AC19" s="7">
        <f t="shared" si="0"/>
        <v>17.933366936910883</v>
      </c>
      <c r="AD19" s="7">
        <f t="shared" ref="AD19:AD34" si="8">LOG(AC19)</f>
        <v>1.2536618347293269</v>
      </c>
      <c r="AE19" s="7">
        <v>0.26020757300000003</v>
      </c>
      <c r="AF19" s="7">
        <v>-0.58468006800000005</v>
      </c>
    </row>
    <row r="20" spans="1:32" s="2" customFormat="1" x14ac:dyDescent="0.35">
      <c r="A20" s="2" t="s">
        <v>54</v>
      </c>
      <c r="B20" s="2" t="s">
        <v>33</v>
      </c>
      <c r="C20" s="2" t="s">
        <v>55</v>
      </c>
      <c r="D20" s="2">
        <v>10.228999999999999</v>
      </c>
      <c r="E20" s="2">
        <v>1.0098331789999999</v>
      </c>
      <c r="F20" s="2">
        <v>40.313000000000002</v>
      </c>
      <c r="G20" s="2">
        <v>1.6054451190000001</v>
      </c>
      <c r="H20" s="2">
        <v>1.1989000000000001</v>
      </c>
      <c r="I20" s="2">
        <v>7.8782959999999999E-2</v>
      </c>
      <c r="J20" s="1">
        <f>(D20/14.0067)/(H20/30.9738)</f>
        <v>18.867262041687383</v>
      </c>
      <c r="K20" s="1">
        <f>LOG(J20)</f>
        <v>1.2757088812746036</v>
      </c>
      <c r="L20" s="1">
        <f>(F20/12.011)/(D20/14.0067)</f>
        <v>4.5958791456838961</v>
      </c>
      <c r="M20" s="1">
        <f>LOG(L20)</f>
        <v>0.66236859985682872</v>
      </c>
      <c r="N20" s="1">
        <f>(F20/12.011)/(H20/30.9738)</f>
        <v>86.711656153544425</v>
      </c>
      <c r="O20" s="1">
        <f>LOG(N20)</f>
        <v>1.9380774811314325</v>
      </c>
      <c r="P20" s="2">
        <v>0.37759999999999999</v>
      </c>
      <c r="Q20" s="2">
        <v>377.62</v>
      </c>
      <c r="R20" s="2">
        <v>2.577054988</v>
      </c>
      <c r="S20" s="2">
        <v>2.4400000000000002E-2</v>
      </c>
      <c r="T20" s="2">
        <v>24.44</v>
      </c>
      <c r="U20" s="6">
        <v>0.48057006600000002</v>
      </c>
      <c r="V20" s="6">
        <v>-0.31824328400000002</v>
      </c>
      <c r="W20" s="6">
        <v>2.7556265999999999E-2</v>
      </c>
      <c r="X20" s="2">
        <v>-1.5597796319999999</v>
      </c>
      <c r="Y20" s="2">
        <v>0.37857808500000001</v>
      </c>
      <c r="Z20" s="2">
        <v>-0.42184453</v>
      </c>
      <c r="AA20" s="2">
        <v>3.4221453999999998E-2</v>
      </c>
      <c r="AB20" s="2">
        <v>-1.4657015419999999</v>
      </c>
      <c r="AC20" s="1">
        <f t="shared" si="0"/>
        <v>38.565148701434474</v>
      </c>
      <c r="AD20" s="1">
        <f t="shared" si="8"/>
        <v>1.5861950102762143</v>
      </c>
      <c r="AE20" s="2">
        <v>11.06259509</v>
      </c>
      <c r="AF20" s="2">
        <v>1.0438570170000001</v>
      </c>
    </row>
    <row r="21" spans="1:32" x14ac:dyDescent="0.35">
      <c r="A21" s="1" t="s">
        <v>56</v>
      </c>
      <c r="B21" s="1" t="s">
        <v>33</v>
      </c>
      <c r="C21" s="1" t="s">
        <v>55</v>
      </c>
      <c r="D21" s="1">
        <v>10.8795</v>
      </c>
      <c r="E21" s="1">
        <v>1.036608937</v>
      </c>
      <c r="F21" s="1">
        <v>39.689500000000002</v>
      </c>
      <c r="G21" s="1">
        <v>1.5986756280000001</v>
      </c>
      <c r="H21" s="1">
        <v>1.4141999999999999</v>
      </c>
      <c r="I21" s="1">
        <v>0.15051083300000001</v>
      </c>
      <c r="J21" s="1">
        <f>(D21/14.0067)/(H21/30.9738)</f>
        <v>17.01205454378599</v>
      </c>
      <c r="K21" s="1">
        <f>LOG(J21)</f>
        <v>1.2307567664724643</v>
      </c>
      <c r="L21" s="1">
        <f>(F21/12.011)/(D21/14.0067)</f>
        <v>4.2542533664651794</v>
      </c>
      <c r="M21" s="1">
        <f>LOG(L21)</f>
        <v>0.62882335119459398</v>
      </c>
      <c r="N21" s="1">
        <f>(F21/12.011)/(H21/30.9738)</f>
        <v>72.373590313390793</v>
      </c>
      <c r="O21" s="1">
        <f>LOG(N21)</f>
        <v>1.8595801176670583</v>
      </c>
      <c r="P21" s="1">
        <v>0.22040000000000001</v>
      </c>
      <c r="Q21" s="1">
        <v>220.35</v>
      </c>
      <c r="R21" s="1">
        <v>2.3431130549999999</v>
      </c>
      <c r="S21" s="1">
        <v>4.1200000000000001E-2</v>
      </c>
      <c r="T21" s="1">
        <v>41.21</v>
      </c>
      <c r="U21" s="3">
        <v>0.310992202</v>
      </c>
      <c r="V21" s="3">
        <v>-0.50725050100000002</v>
      </c>
      <c r="W21" s="3">
        <v>2.0652256000000001E-2</v>
      </c>
      <c r="X21" s="1">
        <v>-1.6850324999999999</v>
      </c>
      <c r="Y21" s="1">
        <v>0.44631837200000002</v>
      </c>
      <c r="Z21" s="1">
        <v>-0.35035523600000001</v>
      </c>
      <c r="AA21" s="1">
        <v>5.8207792000000001E-2</v>
      </c>
      <c r="AB21" s="1">
        <v>-1.235018875</v>
      </c>
      <c r="AC21" s="1">
        <f t="shared" si="0"/>
        <v>33.2997261875026</v>
      </c>
      <c r="AD21" s="1">
        <f t="shared" si="8"/>
        <v>1.5224406624629085</v>
      </c>
      <c r="AE21" s="1">
        <v>7.6676739810000001</v>
      </c>
      <c r="AF21" s="1">
        <v>0.884663639</v>
      </c>
    </row>
    <row r="22" spans="1:32" x14ac:dyDescent="0.35">
      <c r="A22" s="1" t="s">
        <v>57</v>
      </c>
      <c r="B22" s="1" t="s">
        <v>33</v>
      </c>
      <c r="C22" s="1" t="s">
        <v>55</v>
      </c>
      <c r="D22" s="1" t="s">
        <v>35</v>
      </c>
      <c r="E22" s="1" t="s">
        <v>35</v>
      </c>
      <c r="F22" s="1" t="s">
        <v>35</v>
      </c>
      <c r="G22" s="1" t="s">
        <v>35</v>
      </c>
      <c r="H22" s="1">
        <v>1.2741</v>
      </c>
      <c r="I22" s="1">
        <v>0.105203516</v>
      </c>
      <c r="J22" s="1" t="s">
        <v>35</v>
      </c>
      <c r="K22" s="1" t="s">
        <v>35</v>
      </c>
      <c r="L22" s="1" t="s">
        <v>35</v>
      </c>
      <c r="M22" s="1" t="s">
        <v>35</v>
      </c>
      <c r="N22" s="1" t="s">
        <v>35</v>
      </c>
      <c r="O22" s="1" t="s">
        <v>35</v>
      </c>
      <c r="P22" s="1">
        <v>0.2072</v>
      </c>
      <c r="Q22" s="1">
        <v>207.15</v>
      </c>
      <c r="R22" s="1">
        <v>2.3162849379999999</v>
      </c>
      <c r="S22" s="1">
        <v>2.3699999999999999E-2</v>
      </c>
      <c r="T22" s="1">
        <v>23.66</v>
      </c>
      <c r="U22" s="3">
        <v>1.429140775</v>
      </c>
      <c r="V22" s="3">
        <v>0.15507501000000001</v>
      </c>
      <c r="W22" s="3">
        <v>7.1221932000000002E-2</v>
      </c>
      <c r="X22" s="1">
        <v>-1.1473862500000001</v>
      </c>
      <c r="Y22" s="1">
        <v>0.83681512499999999</v>
      </c>
      <c r="Z22" s="1">
        <v>-7.7370479000000006E-2</v>
      </c>
      <c r="AA22" s="1">
        <v>5.8185566000000001E-2</v>
      </c>
      <c r="AB22" s="1">
        <v>-1.235184737</v>
      </c>
      <c r="AC22" s="1">
        <f t="shared" si="0"/>
        <v>44.373115558669731</v>
      </c>
      <c r="AD22" s="1">
        <f t="shared" si="8"/>
        <v>1.6471199227989488</v>
      </c>
      <c r="AE22" s="1">
        <v>14.38183343</v>
      </c>
      <c r="AF22" s="1">
        <v>1.157814254</v>
      </c>
    </row>
    <row r="23" spans="1:32" x14ac:dyDescent="0.35">
      <c r="A23" s="1" t="s">
        <v>58</v>
      </c>
      <c r="B23" s="1" t="s">
        <v>33</v>
      </c>
      <c r="C23" s="1" t="s">
        <v>55</v>
      </c>
      <c r="D23" s="1">
        <v>9.6608000000000001</v>
      </c>
      <c r="E23" s="1">
        <v>0.98501309100000001</v>
      </c>
      <c r="F23" s="1">
        <v>39.232500000000002</v>
      </c>
      <c r="G23" s="1">
        <v>1.593645983</v>
      </c>
      <c r="H23" s="1">
        <v>1.5485</v>
      </c>
      <c r="I23" s="1">
        <v>0.18991121</v>
      </c>
      <c r="J23" s="1">
        <f>(D23/14.0067)/(H23/30.9738)</f>
        <v>13.796233765602359</v>
      </c>
      <c r="K23" s="1">
        <f>LOG(J23)</f>
        <v>1.1397605445132022</v>
      </c>
      <c r="L23" s="1">
        <f>(F23/12.011)/(D23/14.0067)</f>
        <v>4.7357585497735339</v>
      </c>
      <c r="M23" s="1">
        <f>LOG(L23)</f>
        <v>0.67538955199736073</v>
      </c>
      <c r="N23" s="1">
        <f>(F23/12.011)/(H23/30.9738)</f>
        <v>65.335632010125693</v>
      </c>
      <c r="O23" s="1">
        <f>LOG(N23)</f>
        <v>1.8151500965105629</v>
      </c>
      <c r="P23" s="1">
        <v>0.24179999999999999</v>
      </c>
      <c r="Q23" s="1">
        <v>241.82</v>
      </c>
      <c r="R23" s="1">
        <v>2.3834922170000001</v>
      </c>
      <c r="S23" s="1">
        <v>3.1699999999999999E-2</v>
      </c>
      <c r="T23" s="1">
        <v>31.66</v>
      </c>
      <c r="U23" s="3">
        <v>1.3902967100000001</v>
      </c>
      <c r="V23" s="3">
        <v>0.143107495</v>
      </c>
      <c r="W23" s="3">
        <v>1.6661092999999998E-2</v>
      </c>
      <c r="X23" s="1">
        <v>-1.778296511</v>
      </c>
      <c r="Y23" s="1">
        <v>1.050870263</v>
      </c>
      <c r="Z23" s="1">
        <v>2.1549103E-2</v>
      </c>
      <c r="AA23" s="1">
        <v>1.8678803000000001E-2</v>
      </c>
      <c r="AB23" s="1">
        <v>-1.728650958</v>
      </c>
      <c r="AC23" s="1">
        <f t="shared" si="0"/>
        <v>184.52816768875002</v>
      </c>
      <c r="AD23" s="1">
        <f t="shared" si="8"/>
        <v>2.2660626693464243</v>
      </c>
      <c r="AE23" s="1">
        <v>56.26004228</v>
      </c>
      <c r="AF23" s="1">
        <v>1.750200054</v>
      </c>
    </row>
    <row r="24" spans="1:32" x14ac:dyDescent="0.35">
      <c r="A24" s="1" t="s">
        <v>59</v>
      </c>
      <c r="B24" s="1" t="s">
        <v>33</v>
      </c>
      <c r="C24" s="1" t="s">
        <v>55</v>
      </c>
      <c r="D24" s="1" t="s">
        <v>35</v>
      </c>
      <c r="E24" s="1" t="s">
        <v>35</v>
      </c>
      <c r="F24" s="1" t="s">
        <v>35</v>
      </c>
      <c r="G24" s="1" t="s">
        <v>35</v>
      </c>
      <c r="H24" s="1">
        <v>1.1442000000000001</v>
      </c>
      <c r="I24" s="1">
        <v>5.8501943000000001E-2</v>
      </c>
      <c r="J24" s="1" t="s">
        <v>35</v>
      </c>
      <c r="K24" s="1" t="s">
        <v>35</v>
      </c>
      <c r="L24" s="1" t="s">
        <v>35</v>
      </c>
      <c r="M24" s="1" t="s">
        <v>35</v>
      </c>
      <c r="N24" s="1" t="s">
        <v>35</v>
      </c>
      <c r="O24" s="1" t="s">
        <v>35</v>
      </c>
      <c r="P24" s="1">
        <v>0.12089999999999999</v>
      </c>
      <c r="Q24" s="1">
        <v>120.94</v>
      </c>
      <c r="R24" s="1">
        <v>2.0825699640000002</v>
      </c>
      <c r="S24" s="1">
        <v>2.8799999999999999E-2</v>
      </c>
      <c r="T24" s="1">
        <v>28.75</v>
      </c>
      <c r="U24" s="3">
        <v>2.1248283790000002</v>
      </c>
      <c r="V24" s="3">
        <v>0.32732385800000002</v>
      </c>
      <c r="W24" s="3">
        <v>1.6537125999999999E-2</v>
      </c>
      <c r="X24" s="1">
        <v>-1.7815399649999999</v>
      </c>
      <c r="Y24" s="1">
        <v>1.6615111</v>
      </c>
      <c r="Z24" s="1">
        <v>0.22050324700000001</v>
      </c>
      <c r="AA24" s="1">
        <v>1.9373202999999999E-2</v>
      </c>
      <c r="AB24" s="1">
        <v>-1.712798571</v>
      </c>
      <c r="AC24" s="1">
        <f t="shared" si="0"/>
        <v>284.13352912392463</v>
      </c>
      <c r="AD24" s="1">
        <f t="shared" si="8"/>
        <v>2.4535224855860314</v>
      </c>
      <c r="AE24" s="1">
        <v>85.763366099999999</v>
      </c>
      <c r="AF24" s="1">
        <v>1.9333018179999999</v>
      </c>
    </row>
    <row r="25" spans="1:32" x14ac:dyDescent="0.35">
      <c r="A25" s="1" t="s">
        <v>60</v>
      </c>
      <c r="B25" s="1" t="s">
        <v>33</v>
      </c>
      <c r="C25" s="1" t="s">
        <v>55</v>
      </c>
      <c r="D25" s="1" t="s">
        <v>35</v>
      </c>
      <c r="E25" s="1" t="s">
        <v>35</v>
      </c>
      <c r="F25" s="1" t="s">
        <v>35</v>
      </c>
      <c r="G25" s="1" t="s">
        <v>35</v>
      </c>
      <c r="H25" s="1">
        <v>1.3517999999999999</v>
      </c>
      <c r="I25" s="1">
        <v>0.13091244199999999</v>
      </c>
      <c r="J25" s="1" t="s">
        <v>35</v>
      </c>
      <c r="K25" s="1" t="s">
        <v>35</v>
      </c>
      <c r="L25" s="1" t="s">
        <v>35</v>
      </c>
      <c r="M25" s="1" t="s">
        <v>35</v>
      </c>
      <c r="N25" s="1" t="s">
        <v>35</v>
      </c>
      <c r="O25" s="1" t="s">
        <v>35</v>
      </c>
      <c r="P25" s="1">
        <v>4.4299999999999999E-2</v>
      </c>
      <c r="Q25" s="1">
        <v>44.34</v>
      </c>
      <c r="R25" s="1">
        <v>1.646795689</v>
      </c>
      <c r="S25" s="1">
        <v>3.0700000000000002E-2</v>
      </c>
      <c r="T25" s="1">
        <v>30.67</v>
      </c>
      <c r="U25" s="3">
        <v>1.365418035</v>
      </c>
      <c r="V25" s="3">
        <v>0.135265635</v>
      </c>
      <c r="W25" s="3">
        <v>2.5494695000000001E-2</v>
      </c>
      <c r="X25" s="1">
        <v>-1.593550179</v>
      </c>
      <c r="Y25" s="1">
        <v>1.016050509</v>
      </c>
      <c r="Z25" s="1">
        <v>6.9152980000000003E-3</v>
      </c>
      <c r="AA25" s="1">
        <v>1.0350410000000001E-2</v>
      </c>
      <c r="AB25" s="1">
        <v>-1.9850424470000001</v>
      </c>
      <c r="AC25" s="1">
        <f t="shared" si="0"/>
        <v>118.43347629378937</v>
      </c>
      <c r="AD25" s="1">
        <f t="shared" si="8"/>
        <v>2.0734744770046758</v>
      </c>
      <c r="AE25" s="1">
        <v>98.165238680000002</v>
      </c>
      <c r="AF25" s="1">
        <v>1.991957727</v>
      </c>
    </row>
    <row r="26" spans="1:32" x14ac:dyDescent="0.35">
      <c r="A26" s="1" t="s">
        <v>61</v>
      </c>
      <c r="B26" s="1" t="s">
        <v>42</v>
      </c>
      <c r="C26" s="1" t="s">
        <v>55</v>
      </c>
      <c r="D26" s="1">
        <v>9.8269000000000002</v>
      </c>
      <c r="E26" s="1">
        <v>0.99241653699999999</v>
      </c>
      <c r="F26" s="1">
        <v>35.667000000000002</v>
      </c>
      <c r="G26" s="1">
        <v>1.5522665819999999</v>
      </c>
      <c r="H26" s="1">
        <v>1.0789</v>
      </c>
      <c r="I26" s="1">
        <v>3.2981192999999999E-2</v>
      </c>
      <c r="J26" s="1">
        <f>(D26/14.0067)/(H26/30.9738)</f>
        <v>20.141601832074244</v>
      </c>
      <c r="K26" s="1">
        <f>LOG(J26)</f>
        <v>1.3040940063947275</v>
      </c>
      <c r="L26" s="1">
        <f>(F26/12.011)/(D26/14.0067)</f>
        <v>4.2325949073813645</v>
      </c>
      <c r="M26" s="1">
        <f>LOG(L26)</f>
        <v>0.62660670506565153</v>
      </c>
      <c r="N26" s="1">
        <f>(F26/12.011)/(H26/30.9738)</f>
        <v>85.251241340940624</v>
      </c>
      <c r="O26" s="1">
        <f>LOG(N26)</f>
        <v>1.9307007114603791</v>
      </c>
      <c r="P26" s="1">
        <v>0.1744</v>
      </c>
      <c r="Q26" s="1">
        <v>174.4</v>
      </c>
      <c r="R26" s="1">
        <v>2.2415464809999999</v>
      </c>
      <c r="S26" s="1">
        <v>3.5799999999999998E-2</v>
      </c>
      <c r="T26" s="1">
        <v>19.190000000000001</v>
      </c>
      <c r="U26" s="3">
        <v>1.815749235</v>
      </c>
      <c r="V26" s="3">
        <v>0.25905587000000002</v>
      </c>
      <c r="W26" s="3">
        <v>3.1910649999999999E-2</v>
      </c>
      <c r="X26" s="1">
        <v>-1.4960643490000001</v>
      </c>
      <c r="Y26" s="1">
        <v>1.642693739</v>
      </c>
      <c r="Z26" s="1">
        <v>0.21555660200000001</v>
      </c>
      <c r="AA26" s="1">
        <v>4.8613880999999998E-2</v>
      </c>
      <c r="AB26" s="1">
        <v>-1.3132397060000001</v>
      </c>
      <c r="AC26" s="1">
        <f t="shared" si="0"/>
        <v>125.82846022465272</v>
      </c>
      <c r="AD26" s="1">
        <f t="shared" si="8"/>
        <v>2.0997788821314467</v>
      </c>
      <c r="AE26" s="1">
        <v>33.790631419999997</v>
      </c>
      <c r="AF26" s="1">
        <v>1.5287963069999999</v>
      </c>
    </row>
    <row r="27" spans="1:32" x14ac:dyDescent="0.35">
      <c r="A27" s="1" t="s">
        <v>62</v>
      </c>
      <c r="B27" s="1" t="s">
        <v>42</v>
      </c>
      <c r="C27" s="1" t="s">
        <v>55</v>
      </c>
      <c r="D27" s="1">
        <v>9.0853999999999999</v>
      </c>
      <c r="E27" s="1">
        <v>0.95834405300000003</v>
      </c>
      <c r="F27" s="1">
        <v>36.150500000000001</v>
      </c>
      <c r="G27" s="1">
        <v>1.5581143079999999</v>
      </c>
      <c r="H27" s="1">
        <v>1.6209</v>
      </c>
      <c r="I27" s="1">
        <v>0.20975622199999999</v>
      </c>
      <c r="J27" s="1">
        <f>(D27/14.0067)/(H27/30.9738)</f>
        <v>12.394998918585538</v>
      </c>
      <c r="K27" s="1">
        <f>LOG(J27)</f>
        <v>1.0932464932133719</v>
      </c>
      <c r="L27" s="1">
        <f>(F27/12.011)/(D27/14.0067)</f>
        <v>4.6400954644570724</v>
      </c>
      <c r="M27" s="1">
        <f>LOG(L27)</f>
        <v>0.6665269157403183</v>
      </c>
      <c r="N27" s="1">
        <f>(F27/12.011)/(H27/30.9738)</f>
        <v>57.513978264079078</v>
      </c>
      <c r="O27" s="1">
        <f>LOG(N27)</f>
        <v>1.7597734089536903</v>
      </c>
      <c r="P27" s="1">
        <v>0.2293</v>
      </c>
      <c r="Q27" s="1">
        <v>229.3</v>
      </c>
      <c r="R27" s="1">
        <v>2.3604040550000001</v>
      </c>
      <c r="S27" s="1">
        <v>3.8899999999999997E-2</v>
      </c>
      <c r="T27" s="1">
        <v>18.96</v>
      </c>
      <c r="U27" s="3">
        <v>1.29683533</v>
      </c>
      <c r="V27" s="3">
        <v>0.112884834</v>
      </c>
      <c r="W27" s="3">
        <v>8.3935355000000003E-2</v>
      </c>
      <c r="X27" s="1">
        <v>-1.0760550680000001</v>
      </c>
      <c r="Y27" s="1">
        <v>1.1809337710000001</v>
      </c>
      <c r="Z27" s="1">
        <v>7.2225542000000004E-2</v>
      </c>
      <c r="AA27" s="1">
        <v>6.0781501000000002E-2</v>
      </c>
      <c r="AB27" s="1">
        <v>-1.216228579</v>
      </c>
      <c r="AC27" s="1">
        <f t="shared" si="0"/>
        <v>34.166348377499389</v>
      </c>
      <c r="AD27" s="1">
        <f t="shared" si="8"/>
        <v>1.5335985648611974</v>
      </c>
      <c r="AE27" s="1">
        <v>19.429164480000001</v>
      </c>
      <c r="AF27" s="1">
        <v>1.2884541249999999</v>
      </c>
    </row>
    <row r="28" spans="1:32" x14ac:dyDescent="0.35">
      <c r="A28" s="1" t="s">
        <v>63</v>
      </c>
      <c r="B28" s="1" t="s">
        <v>42</v>
      </c>
      <c r="C28" s="1" t="s">
        <v>55</v>
      </c>
      <c r="D28" s="1" t="s">
        <v>35</v>
      </c>
      <c r="E28" s="1" t="s">
        <v>35</v>
      </c>
      <c r="F28" s="1" t="s">
        <v>35</v>
      </c>
      <c r="G28" s="1" t="s">
        <v>35</v>
      </c>
      <c r="H28" s="1">
        <v>1.3172999999999999</v>
      </c>
      <c r="I28" s="1">
        <v>0.119684692</v>
      </c>
      <c r="J28" s="1" t="s">
        <v>35</v>
      </c>
      <c r="K28" s="1" t="s">
        <v>35</v>
      </c>
      <c r="L28" s="1" t="s">
        <v>35</v>
      </c>
      <c r="M28" s="1" t="s">
        <v>35</v>
      </c>
      <c r="N28" s="1" t="s">
        <v>35</v>
      </c>
      <c r="O28" s="1" t="s">
        <v>35</v>
      </c>
      <c r="P28" s="1">
        <v>0.1411</v>
      </c>
      <c r="Q28" s="1">
        <v>141.06</v>
      </c>
      <c r="R28" s="1">
        <v>2.1494038799999999</v>
      </c>
      <c r="S28" s="1">
        <v>4.5499999999999999E-2</v>
      </c>
      <c r="T28" s="1">
        <v>15.29</v>
      </c>
      <c r="U28" s="3">
        <v>1.040296229</v>
      </c>
      <c r="V28" s="3">
        <v>1.7157024E-2</v>
      </c>
      <c r="W28" s="3">
        <v>4.7672180000000001E-2</v>
      </c>
      <c r="X28" s="1">
        <v>-1.321734988</v>
      </c>
      <c r="Y28" s="1">
        <v>0.83623037200000006</v>
      </c>
      <c r="Z28" s="1">
        <v>-7.7674063000000002E-2</v>
      </c>
      <c r="AA28" s="1">
        <v>1.0787886E-2</v>
      </c>
      <c r="AB28" s="1">
        <v>-1.967063652</v>
      </c>
      <c r="AC28" s="1">
        <f t="shared" si="0"/>
        <v>48.255928330707903</v>
      </c>
      <c r="AD28" s="1">
        <f t="shared" si="8"/>
        <v>1.6835506748436895</v>
      </c>
      <c r="AE28" s="1">
        <v>77.515688449999999</v>
      </c>
      <c r="AF28" s="1">
        <v>1.889389609</v>
      </c>
    </row>
    <row r="29" spans="1:32" x14ac:dyDescent="0.35">
      <c r="A29" s="1" t="s">
        <v>64</v>
      </c>
      <c r="B29" s="1" t="s">
        <v>42</v>
      </c>
      <c r="C29" s="1" t="s">
        <v>55</v>
      </c>
      <c r="D29" s="1">
        <v>9.9725000000000001</v>
      </c>
      <c r="E29" s="1">
        <v>0.99880404499999997</v>
      </c>
      <c r="F29" s="1">
        <v>38.131999999999998</v>
      </c>
      <c r="G29" s="1">
        <v>1.5812895840000001</v>
      </c>
      <c r="H29" s="1">
        <v>1.3373999999999999</v>
      </c>
      <c r="I29" s="1">
        <v>0.12626131900000001</v>
      </c>
      <c r="J29" s="1">
        <f>(D29/14.0067)/(H29/30.9738)</f>
        <v>16.489268468176498</v>
      </c>
      <c r="K29" s="1">
        <f>LOG(J29)</f>
        <v>1.2172013889810001</v>
      </c>
      <c r="L29" s="1">
        <f>(F29/12.011)/(D29/14.0067)</f>
        <v>4.459048532828362</v>
      </c>
      <c r="M29" s="1">
        <f>LOG(L29)</f>
        <v>0.64924219928946891</v>
      </c>
      <c r="N29" s="1">
        <f>(F29/12.011)/(H29/30.9738)</f>
        <v>73.526448370435375</v>
      </c>
      <c r="O29" s="1">
        <f>LOG(N29)</f>
        <v>1.8664435882704689</v>
      </c>
      <c r="P29" s="1">
        <v>0.17480000000000001</v>
      </c>
      <c r="Q29" s="1">
        <v>174.77</v>
      </c>
      <c r="R29" s="1">
        <v>2.2424668859999999</v>
      </c>
      <c r="S29" s="1">
        <v>4.2299999999999997E-2</v>
      </c>
      <c r="T29" s="1">
        <v>22.61</v>
      </c>
      <c r="U29" s="3">
        <v>0.54068847099999995</v>
      </c>
      <c r="V29" s="3">
        <v>-0.26705289100000001</v>
      </c>
      <c r="W29" s="3">
        <v>3.0184598999999999E-2</v>
      </c>
      <c r="X29" s="1">
        <v>-1.5202145890000001</v>
      </c>
      <c r="Y29" s="1">
        <v>0.48731451999999997</v>
      </c>
      <c r="Z29" s="1">
        <v>-0.31219064800000002</v>
      </c>
      <c r="AA29" s="1">
        <v>2.7779781999999999E-2</v>
      </c>
      <c r="AB29" s="1">
        <v>-1.556271167</v>
      </c>
      <c r="AC29" s="1">
        <f t="shared" si="0"/>
        <v>39.611415450235874</v>
      </c>
      <c r="AD29" s="1">
        <f t="shared" si="8"/>
        <v>1.5978203614965338</v>
      </c>
      <c r="AE29" s="1">
        <v>17.542057159999999</v>
      </c>
      <c r="AF29" s="1">
        <v>1.244080522</v>
      </c>
    </row>
    <row r="30" spans="1:32" x14ac:dyDescent="0.35">
      <c r="A30" s="1" t="s">
        <v>65</v>
      </c>
      <c r="B30" s="1" t="s">
        <v>42</v>
      </c>
      <c r="C30" s="1" t="s">
        <v>55</v>
      </c>
      <c r="D30" s="1" t="s">
        <v>35</v>
      </c>
      <c r="E30" s="1" t="s">
        <v>35</v>
      </c>
      <c r="F30" s="1" t="s">
        <v>35</v>
      </c>
      <c r="G30" s="1" t="s">
        <v>35</v>
      </c>
      <c r="H30" s="1">
        <v>1.2902</v>
      </c>
      <c r="I30" s="1">
        <v>0.110657038</v>
      </c>
      <c r="J30" s="1" t="s">
        <v>35</v>
      </c>
      <c r="K30" s="1" t="s">
        <v>35</v>
      </c>
      <c r="L30" s="1" t="s">
        <v>35</v>
      </c>
      <c r="M30" s="1" t="s">
        <v>35</v>
      </c>
      <c r="N30" s="1" t="s">
        <v>35</v>
      </c>
      <c r="O30" s="1" t="s">
        <v>35</v>
      </c>
      <c r="P30" s="1">
        <v>9.9199999999999997E-2</v>
      </c>
      <c r="Q30" s="1">
        <v>99.18</v>
      </c>
      <c r="R30" s="1">
        <v>1.9964241039999999</v>
      </c>
      <c r="S30" s="1">
        <v>3.4200000000000001E-2</v>
      </c>
      <c r="T30" s="1">
        <v>17.260000000000002</v>
      </c>
      <c r="U30" s="3">
        <v>1.7851811209999999</v>
      </c>
      <c r="V30" s="3">
        <v>0.25168228500000001</v>
      </c>
      <c r="W30" s="3">
        <v>9.7612012999999997E-2</v>
      </c>
      <c r="X30" s="1">
        <v>-1.0104967309999999</v>
      </c>
      <c r="Y30" s="1">
        <v>1.696990255</v>
      </c>
      <c r="Z30" s="1">
        <v>0.22967934800000001</v>
      </c>
      <c r="AA30" s="1">
        <v>0.101070323</v>
      </c>
      <c r="AB30" s="1">
        <v>-0.99537634600000002</v>
      </c>
      <c r="AC30" s="1">
        <f t="shared" si="0"/>
        <v>40.442470663433305</v>
      </c>
      <c r="AD30" s="1">
        <f t="shared" si="8"/>
        <v>1.6068376791326127</v>
      </c>
      <c r="AE30" s="1">
        <v>16.790193330000001</v>
      </c>
      <c r="AF30" s="1">
        <v>1.2250556969999999</v>
      </c>
    </row>
    <row r="31" spans="1:32" x14ac:dyDescent="0.35">
      <c r="A31" s="1" t="s">
        <v>66</v>
      </c>
      <c r="B31" s="1" t="s">
        <v>42</v>
      </c>
      <c r="C31" s="1" t="s">
        <v>55</v>
      </c>
      <c r="D31" s="1" t="s">
        <v>35</v>
      </c>
      <c r="E31" s="1" t="s">
        <v>35</v>
      </c>
      <c r="F31" s="1" t="s">
        <v>35</v>
      </c>
      <c r="G31" s="1" t="s">
        <v>35</v>
      </c>
      <c r="H31" s="1">
        <v>1.4</v>
      </c>
      <c r="I31" s="1">
        <v>0.14612803599999999</v>
      </c>
      <c r="J31" s="1" t="s">
        <v>35</v>
      </c>
      <c r="K31" s="1" t="s">
        <v>35</v>
      </c>
      <c r="L31" s="1" t="s">
        <v>35</v>
      </c>
      <c r="M31" s="1" t="s">
        <v>35</v>
      </c>
      <c r="N31" s="1" t="s">
        <v>35</v>
      </c>
      <c r="O31" s="1" t="s">
        <v>35</v>
      </c>
      <c r="P31" s="1">
        <v>0.1779</v>
      </c>
      <c r="Q31" s="1">
        <v>177.91</v>
      </c>
      <c r="R31" s="1">
        <v>2.25020036</v>
      </c>
      <c r="S31" s="1">
        <v>3.7999999999999999E-2</v>
      </c>
      <c r="T31" s="1">
        <v>20.239999999999998</v>
      </c>
      <c r="U31" s="3">
        <v>1.0204619619999999</v>
      </c>
      <c r="V31" s="3">
        <v>8.7968209999999998E-3</v>
      </c>
      <c r="W31" s="3">
        <v>7.3966725999999997E-2</v>
      </c>
      <c r="X31" s="1">
        <v>-1.130963604</v>
      </c>
      <c r="Y31" s="1">
        <v>0.90027518799999995</v>
      </c>
      <c r="Z31" s="1">
        <v>-4.5624719000000001E-2</v>
      </c>
      <c r="AA31" s="1">
        <v>8.1596921000000003E-2</v>
      </c>
      <c r="AB31" s="1">
        <v>-1.088326229</v>
      </c>
      <c r="AC31" s="1">
        <f t="shared" si="0"/>
        <v>30.508375836902701</v>
      </c>
      <c r="AD31" s="1">
        <f t="shared" si="8"/>
        <v>1.4844190878834373</v>
      </c>
      <c r="AE31" s="1">
        <v>11.03320048</v>
      </c>
      <c r="AF31" s="1">
        <v>1.0427015100000001</v>
      </c>
    </row>
    <row r="32" spans="1:32" x14ac:dyDescent="0.35">
      <c r="A32" s="1" t="s">
        <v>67</v>
      </c>
      <c r="B32" s="1" t="s">
        <v>33</v>
      </c>
      <c r="C32" s="1" t="s">
        <v>55</v>
      </c>
      <c r="D32" s="1" t="s">
        <v>35</v>
      </c>
      <c r="E32" s="1" t="s">
        <v>35</v>
      </c>
      <c r="F32" s="1" t="s">
        <v>35</v>
      </c>
      <c r="G32" s="1" t="s">
        <v>35</v>
      </c>
      <c r="H32" s="1">
        <v>1.3494999999999999</v>
      </c>
      <c r="I32" s="1">
        <v>0.13017288900000001</v>
      </c>
      <c r="J32" s="1" t="s">
        <v>35</v>
      </c>
      <c r="K32" s="1" t="s">
        <v>35</v>
      </c>
      <c r="L32" s="1" t="s">
        <v>35</v>
      </c>
      <c r="M32" s="1" t="s">
        <v>35</v>
      </c>
      <c r="N32" s="1" t="s">
        <v>35</v>
      </c>
      <c r="O32" s="1" t="s">
        <v>35</v>
      </c>
      <c r="P32" s="1">
        <v>5.1900000000000002E-2</v>
      </c>
      <c r="Q32" s="1">
        <v>51.92</v>
      </c>
      <c r="R32" s="1">
        <v>1.7153346840000001</v>
      </c>
      <c r="S32" s="1">
        <v>5.1900000000000002E-2</v>
      </c>
      <c r="T32" s="1">
        <v>35.79</v>
      </c>
      <c r="U32" s="3">
        <v>3.3205527880000001</v>
      </c>
      <c r="V32" s="3">
        <v>0.52121038900000005</v>
      </c>
      <c r="W32" s="3">
        <v>7.0900605000000005E-2</v>
      </c>
      <c r="X32" s="1">
        <v>-1.1493500590000001</v>
      </c>
      <c r="Y32" s="1">
        <v>3.8150026079999999</v>
      </c>
      <c r="Z32" s="1">
        <v>0.58149483899999999</v>
      </c>
      <c r="AA32" s="1">
        <v>9.6302002999999997E-2</v>
      </c>
      <c r="AB32" s="1">
        <v>-1.0163646799999999</v>
      </c>
      <c r="AC32" s="1">
        <f t="shared" si="0"/>
        <v>103.56645491053649</v>
      </c>
      <c r="AD32" s="1">
        <f t="shared" si="8"/>
        <v>2.0152191105602926</v>
      </c>
      <c r="AE32" s="1">
        <v>39.614987079999999</v>
      </c>
      <c r="AF32" s="1">
        <v>1.597859519</v>
      </c>
    </row>
    <row r="33" spans="1:32" x14ac:dyDescent="0.35">
      <c r="A33" s="1" t="s">
        <v>68</v>
      </c>
      <c r="B33" s="1" t="s">
        <v>33</v>
      </c>
      <c r="C33" s="1" t="s">
        <v>55</v>
      </c>
      <c r="D33" s="1">
        <v>10.201499999999999</v>
      </c>
      <c r="E33" s="1">
        <v>1.0086640339999999</v>
      </c>
      <c r="F33" s="1">
        <v>39.884500000000003</v>
      </c>
      <c r="G33" s="1">
        <v>1.600804152</v>
      </c>
      <c r="H33" s="1">
        <v>1.4948999999999999</v>
      </c>
      <c r="I33" s="1">
        <v>0.174612142</v>
      </c>
      <c r="J33" s="1">
        <f>(D33/14.0067)/(H33/30.9738)</f>
        <v>15.090740632782314</v>
      </c>
      <c r="K33" s="1">
        <f>LOG(J33)</f>
        <v>1.1787105548741459</v>
      </c>
      <c r="L33" s="1">
        <f>(F33/12.011)/(D33/14.0067)</f>
        <v>4.5592853918608736</v>
      </c>
      <c r="M33" s="1">
        <f>LOG(L33)</f>
        <v>0.65889677803900759</v>
      </c>
      <c r="N33" s="1">
        <f>(F33/12.011)/(H33/30.9738)</f>
        <v>68.802993319405715</v>
      </c>
      <c r="O33" s="1">
        <f>LOG(N33)</f>
        <v>1.8376073329131535</v>
      </c>
      <c r="P33" s="1">
        <v>0.16300000000000001</v>
      </c>
      <c r="Q33" s="1">
        <v>163.03</v>
      </c>
      <c r="R33" s="1">
        <v>2.212267529</v>
      </c>
      <c r="S33" s="1">
        <v>1.9E-2</v>
      </c>
      <c r="T33" s="1">
        <v>38.909999999999997</v>
      </c>
      <c r="U33" s="3">
        <v>0.72084512000000001</v>
      </c>
      <c r="V33" s="3">
        <v>-0.14215803699999999</v>
      </c>
      <c r="W33" s="3">
        <v>2.5602116000000001E-2</v>
      </c>
      <c r="X33" s="1">
        <v>-1.5917241390000001</v>
      </c>
      <c r="Y33" s="1">
        <v>0.54356603699999995</v>
      </c>
      <c r="Z33" s="1">
        <v>-0.26474768700000001</v>
      </c>
      <c r="AA33" s="1">
        <v>5.7782550000000004E-3</v>
      </c>
      <c r="AB33" s="1">
        <v>-2.238203296</v>
      </c>
      <c r="AC33" s="1">
        <f t="shared" si="0"/>
        <v>62.262243355118031</v>
      </c>
      <c r="AD33" s="1">
        <f t="shared" si="8"/>
        <v>1.7942247645828688</v>
      </c>
      <c r="AE33" s="1">
        <v>94.070960049999996</v>
      </c>
      <c r="AF33" s="1">
        <v>1.9734555760000001</v>
      </c>
    </row>
    <row r="34" spans="1:32" x14ac:dyDescent="0.35">
      <c r="A34" s="1" t="s">
        <v>69</v>
      </c>
      <c r="B34" s="1" t="s">
        <v>33</v>
      </c>
      <c r="C34" s="1" t="s">
        <v>55</v>
      </c>
      <c r="D34" s="1" t="s">
        <v>35</v>
      </c>
      <c r="E34" s="1" t="s">
        <v>35</v>
      </c>
      <c r="F34" s="1" t="s">
        <v>35</v>
      </c>
      <c r="G34" s="1" t="s">
        <v>35</v>
      </c>
      <c r="H34" s="1">
        <v>1.1476999999999999</v>
      </c>
      <c r="I34" s="1">
        <v>5.9828381999999999E-2</v>
      </c>
      <c r="J34" s="1" t="s">
        <v>35</v>
      </c>
      <c r="K34" s="1" t="s">
        <v>35</v>
      </c>
      <c r="L34" s="1" t="s">
        <v>35</v>
      </c>
      <c r="M34" s="1" t="s">
        <v>35</v>
      </c>
      <c r="N34" s="1" t="s">
        <v>35</v>
      </c>
      <c r="O34" s="1" t="s">
        <v>35</v>
      </c>
      <c r="P34" s="1">
        <v>6.8199999999999997E-2</v>
      </c>
      <c r="Q34" s="1">
        <v>68.19</v>
      </c>
      <c r="R34" s="1">
        <v>1.83372069</v>
      </c>
      <c r="S34" s="1">
        <v>1.5299999999999999E-2</v>
      </c>
      <c r="T34" s="1">
        <v>45.54</v>
      </c>
      <c r="U34" s="3">
        <v>2.7863323069999999</v>
      </c>
      <c r="V34" s="3">
        <v>0.44503291099999998</v>
      </c>
      <c r="W34" s="3">
        <v>8.8839581000000001E-2</v>
      </c>
      <c r="X34" s="1">
        <v>-1.0513934979999999</v>
      </c>
      <c r="Y34" s="1">
        <v>2.7245653860000001</v>
      </c>
      <c r="Z34" s="1">
        <v>0.435297235</v>
      </c>
      <c r="AA34" s="1">
        <v>6.1989341000000003E-2</v>
      </c>
      <c r="AB34" s="1">
        <v>-1.207682981</v>
      </c>
      <c r="AC34" s="1">
        <f t="shared" si="0"/>
        <v>69.356165109891506</v>
      </c>
      <c r="AD34" s="1">
        <f t="shared" si="8"/>
        <v>1.841085071814518</v>
      </c>
      <c r="AE34" s="1">
        <v>43.952159469999998</v>
      </c>
      <c r="AF34" s="1">
        <v>1.6429802179999999</v>
      </c>
    </row>
    <row r="35" spans="1:32" x14ac:dyDescent="0.35">
      <c r="A35" s="1" t="s">
        <v>70</v>
      </c>
      <c r="B35" s="1" t="s">
        <v>33</v>
      </c>
      <c r="C35" s="1" t="s">
        <v>55</v>
      </c>
      <c r="D35" s="1">
        <v>10.648</v>
      </c>
      <c r="E35" s="1">
        <v>1.027268042</v>
      </c>
      <c r="F35" s="1">
        <v>38.502000000000002</v>
      </c>
      <c r="G35" s="1">
        <v>1.58548329</v>
      </c>
      <c r="H35" s="1">
        <v>1.46106494</v>
      </c>
      <c r="I35" s="1">
        <v>0.16466951899999999</v>
      </c>
      <c r="J35" s="1">
        <f>(D35/14.0067)/(H35/30.9738)</f>
        <v>16.115997296622773</v>
      </c>
      <c r="K35" s="1">
        <f>LOG(J35)</f>
        <v>1.2072571858656382</v>
      </c>
      <c r="L35" s="1">
        <f>(F35/12.011)/(D35/14.0067)</f>
        <v>4.2166922635593069</v>
      </c>
      <c r="M35" s="1">
        <f>LOG(L35)</f>
        <v>0.62497190712944384</v>
      </c>
      <c r="N35" s="1">
        <f>(F35/12.011)/(H35/30.9738)</f>
        <v>67.956201120211944</v>
      </c>
      <c r="O35" s="1">
        <f>LOG(N35)</f>
        <v>1.8322290929950822</v>
      </c>
      <c r="P35" s="1">
        <v>8.3299999999999999E-2</v>
      </c>
      <c r="Q35" s="1">
        <v>83.27</v>
      </c>
      <c r="R35" s="1">
        <v>1.9204885650000001</v>
      </c>
      <c r="S35" s="1">
        <v>2.2599999999999999E-2</v>
      </c>
      <c r="T35" s="1">
        <v>42.27</v>
      </c>
      <c r="U35" s="3">
        <v>0.84901734600000001</v>
      </c>
      <c r="V35" s="3">
        <v>-7.1083436999999999E-2</v>
      </c>
      <c r="W35" s="3">
        <v>-1.044272E-3</v>
      </c>
      <c r="X35" s="1" t="s">
        <v>35</v>
      </c>
      <c r="Y35" s="1">
        <v>0.89106480600000004</v>
      </c>
      <c r="Z35" s="1">
        <v>-5.0090708999999997E-2</v>
      </c>
      <c r="AA35" s="1">
        <v>2.6106800000000002E-3</v>
      </c>
      <c r="AB35" s="1">
        <v>-2.5832463579999998</v>
      </c>
      <c r="AC35" s="1">
        <f t="shared" si="0"/>
        <v>-1797.883690280665</v>
      </c>
      <c r="AD35" s="1" t="s">
        <v>35</v>
      </c>
      <c r="AE35" s="1">
        <v>341.3152455</v>
      </c>
      <c r="AF35" s="1">
        <v>2.5331556869999998</v>
      </c>
    </row>
    <row r="36" spans="1:32" x14ac:dyDescent="0.35">
      <c r="A36" s="1" t="s">
        <v>71</v>
      </c>
      <c r="B36" s="1" t="s">
        <v>33</v>
      </c>
      <c r="C36" s="1" t="s">
        <v>55</v>
      </c>
      <c r="D36" s="1" t="s">
        <v>35</v>
      </c>
      <c r="E36" s="1" t="s">
        <v>35</v>
      </c>
      <c r="F36" s="1" t="s">
        <v>35</v>
      </c>
      <c r="G36" s="1" t="s">
        <v>35</v>
      </c>
      <c r="H36" s="1">
        <v>1.3501000000000001</v>
      </c>
      <c r="I36" s="1">
        <v>0.13036593699999999</v>
      </c>
      <c r="J36" s="1" t="s">
        <v>35</v>
      </c>
      <c r="K36" s="1" t="s">
        <v>35</v>
      </c>
      <c r="L36" s="1" t="s">
        <v>35</v>
      </c>
      <c r="M36" s="1" t="s">
        <v>35</v>
      </c>
      <c r="N36" s="1" t="s">
        <v>35</v>
      </c>
      <c r="O36" s="1" t="s">
        <v>35</v>
      </c>
      <c r="P36" s="1">
        <v>5.6899999999999999E-2</v>
      </c>
      <c r="Q36" s="1">
        <v>56.91</v>
      </c>
      <c r="R36" s="1">
        <v>1.7551885860000001</v>
      </c>
      <c r="S36" s="1">
        <v>1.7299999999999999E-2</v>
      </c>
      <c r="T36" s="1">
        <v>34.15</v>
      </c>
      <c r="U36" s="3">
        <v>2.1181274939999999</v>
      </c>
      <c r="V36" s="3">
        <v>0.32595209800000002</v>
      </c>
      <c r="W36" s="3">
        <v>2.4956770999999999E-2</v>
      </c>
      <c r="X36" s="1">
        <v>-1.6028116059999999</v>
      </c>
      <c r="Y36" s="1">
        <v>1.600060297</v>
      </c>
      <c r="Z36" s="1">
        <v>0.20413634899999999</v>
      </c>
      <c r="AA36" s="1">
        <v>1.3157481E-2</v>
      </c>
      <c r="AB36" s="1">
        <v>-1.8808272479999999</v>
      </c>
      <c r="AC36" s="1">
        <f t="shared" si="0"/>
        <v>187.68188920504625</v>
      </c>
      <c r="AD36" s="1">
        <f>LOG(AC36)</f>
        <v>2.273422366399743</v>
      </c>
      <c r="AE36" s="1">
        <v>121.60840210000001</v>
      </c>
      <c r="AF36" s="1">
        <v>2.0849635819999999</v>
      </c>
    </row>
    <row r="37" spans="1:32" x14ac:dyDescent="0.35">
      <c r="A37" s="1" t="s">
        <v>72</v>
      </c>
      <c r="B37" s="1" t="s">
        <v>33</v>
      </c>
      <c r="C37" s="1" t="s">
        <v>55</v>
      </c>
      <c r="D37" s="1">
        <v>10.7875</v>
      </c>
      <c r="E37" s="1">
        <v>1.0329208089999999</v>
      </c>
      <c r="F37" s="1">
        <v>38.31</v>
      </c>
      <c r="G37" s="1">
        <v>1.583312152</v>
      </c>
      <c r="H37" s="1">
        <v>1.2829999999999999</v>
      </c>
      <c r="I37" s="1">
        <v>0.108226656</v>
      </c>
      <c r="J37" s="1">
        <f>(D37/14.0067)/(H37/30.9738)</f>
        <v>18.59314324581587</v>
      </c>
      <c r="K37" s="1">
        <f>LOG(J37)</f>
        <v>1.2693528152113416</v>
      </c>
      <c r="L37" s="1">
        <f>(F37/12.011)/(D37/14.0067)</f>
        <v>4.1414078577835145</v>
      </c>
      <c r="M37" s="1">
        <f>LOG(L37)</f>
        <v>0.61714800318104024</v>
      </c>
      <c r="N37" s="1">
        <f>(F37/12.011)/(H37/30.9738)</f>
        <v>77.001789539116317</v>
      </c>
      <c r="O37" s="1">
        <f>LOG(N37)</f>
        <v>1.8865008183923817</v>
      </c>
      <c r="P37" s="1">
        <v>9.01E-2</v>
      </c>
      <c r="Q37" s="1">
        <v>90.05</v>
      </c>
      <c r="R37" s="1">
        <v>1.954483717</v>
      </c>
      <c r="S37" s="1">
        <v>2.0199999999999999E-2</v>
      </c>
      <c r="T37" s="1">
        <v>38</v>
      </c>
      <c r="U37" s="3">
        <v>0.95898488800000004</v>
      </c>
      <c r="V37" s="3">
        <v>-1.8188236999999999E-2</v>
      </c>
      <c r="W37" s="3">
        <v>6.0192003000000001E-2</v>
      </c>
      <c r="X37" s="1">
        <v>-1.220461204</v>
      </c>
      <c r="Y37" s="1">
        <v>0.70345644900000004</v>
      </c>
      <c r="Z37" s="1">
        <v>-0.15276278500000001</v>
      </c>
      <c r="AA37" s="1">
        <v>9.4150593000000005E-2</v>
      </c>
      <c r="AB37" s="1">
        <v>-1.02617694</v>
      </c>
      <c r="AC37" s="1">
        <f t="shared" si="0"/>
        <v>35.231540312004768</v>
      </c>
      <c r="AD37" s="1">
        <f>LOG(AC37)</f>
        <v>1.5469316308162337</v>
      </c>
      <c r="AE37" s="1">
        <v>7.471609355</v>
      </c>
      <c r="AF37" s="1">
        <v>0.87341415700000002</v>
      </c>
    </row>
    <row r="38" spans="1:32" x14ac:dyDescent="0.35">
      <c r="A38" s="1" t="s">
        <v>73</v>
      </c>
      <c r="B38" s="1" t="s">
        <v>42</v>
      </c>
      <c r="C38" s="1" t="s">
        <v>55</v>
      </c>
      <c r="D38" s="1">
        <v>10.4595</v>
      </c>
      <c r="E38" s="1">
        <v>1.019510924</v>
      </c>
      <c r="F38" s="1">
        <v>37.8705</v>
      </c>
      <c r="G38" s="1">
        <v>1.5783010390000001</v>
      </c>
      <c r="H38" s="1">
        <v>1.3494999999999999</v>
      </c>
      <c r="I38" s="1">
        <v>0.13017288900000001</v>
      </c>
      <c r="J38" s="1">
        <f>(D38/14.0067)/(H38/30.9738)</f>
        <v>17.139442770194087</v>
      </c>
      <c r="K38" s="1">
        <f>LOG(J38)</f>
        <v>1.2339966982310682</v>
      </c>
      <c r="L38" s="1">
        <f>(F38/12.011)/(D38/14.0067)</f>
        <v>4.2222775174193483</v>
      </c>
      <c r="M38" s="1">
        <f>LOG(L38)</f>
        <v>0.62554677476105525</v>
      </c>
      <c r="N38" s="1">
        <f>(F38/12.011)/(H38/30.9738)</f>
        <v>72.367483869686097</v>
      </c>
      <c r="O38" s="1">
        <f>LOG(N38)</f>
        <v>1.8595434729921236</v>
      </c>
      <c r="P38" s="1">
        <v>0.10589999999999999</v>
      </c>
      <c r="Q38" s="1">
        <v>105.9</v>
      </c>
      <c r="R38" s="1">
        <v>2.0248959599999998</v>
      </c>
      <c r="S38" s="1">
        <v>1.5299999999999999E-2</v>
      </c>
      <c r="T38" s="1">
        <v>15.32</v>
      </c>
      <c r="U38" s="3">
        <v>0.53875603000000005</v>
      </c>
      <c r="V38" s="3">
        <v>-0.26860785599999998</v>
      </c>
      <c r="W38" s="3">
        <v>-2.0801686E-2</v>
      </c>
      <c r="X38" s="1" t="s">
        <v>35</v>
      </c>
      <c r="Y38" s="1">
        <v>0.59926848300000002</v>
      </c>
      <c r="Z38" s="1">
        <v>-0.222378562</v>
      </c>
      <c r="AA38" s="1">
        <v>9.8078120000000008E-3</v>
      </c>
      <c r="AB38" s="1">
        <v>-2.008427867</v>
      </c>
      <c r="AC38" s="1">
        <f t="shared" si="0"/>
        <v>-57.273308336619117</v>
      </c>
      <c r="AD38" s="1" t="s">
        <v>35</v>
      </c>
      <c r="AE38" s="1">
        <v>61.101135749999997</v>
      </c>
      <c r="AF38" s="1">
        <v>1.7860492830000001</v>
      </c>
    </row>
    <row r="39" spans="1:32" x14ac:dyDescent="0.35">
      <c r="A39" s="1" t="s">
        <v>74</v>
      </c>
      <c r="B39" s="1" t="s">
        <v>42</v>
      </c>
      <c r="C39" s="1" t="s">
        <v>55</v>
      </c>
      <c r="D39" s="1">
        <v>10.022</v>
      </c>
      <c r="E39" s="1">
        <v>1.000954398</v>
      </c>
      <c r="F39" s="1">
        <v>35.957999999999998</v>
      </c>
      <c r="G39" s="1">
        <v>1.555795528</v>
      </c>
      <c r="H39" s="1">
        <v>1.4948999999999999</v>
      </c>
      <c r="I39" s="1">
        <v>0.174612142</v>
      </c>
      <c r="J39" s="1">
        <f>(D39/14.0067)/(H39/30.9738)</f>
        <v>14.825212235626561</v>
      </c>
      <c r="K39" s="1">
        <f>LOG(J39)</f>
        <v>1.1710009193787427</v>
      </c>
      <c r="L39" s="1">
        <f>(F39/12.011)/(D39/14.0067)</f>
        <v>4.18405890024213</v>
      </c>
      <c r="M39" s="1">
        <f>LOG(L39)</f>
        <v>0.62159778959489898</v>
      </c>
      <c r="N39" s="1">
        <f>(F39/12.011)/(H39/30.9738)</f>
        <v>62.029561202451838</v>
      </c>
      <c r="O39" s="1">
        <f>LOG(N39)</f>
        <v>1.7925987089736417</v>
      </c>
      <c r="P39" s="1">
        <v>4.48E-2</v>
      </c>
      <c r="Q39" s="1">
        <v>44.78</v>
      </c>
      <c r="R39" s="1">
        <v>1.651084089</v>
      </c>
      <c r="S39" s="1">
        <v>2.0899999999999998E-2</v>
      </c>
      <c r="T39" s="1">
        <v>20.88</v>
      </c>
      <c r="U39" s="3">
        <v>1.9561612150000001</v>
      </c>
      <c r="V39" s="3">
        <v>0.29140464399999999</v>
      </c>
      <c r="W39" s="3">
        <v>0.17088374100000001</v>
      </c>
      <c r="X39" s="1">
        <v>-0.76729925700000001</v>
      </c>
      <c r="Y39" s="1">
        <v>2.0023243119999998</v>
      </c>
      <c r="Z39" s="1">
        <v>0.301534421</v>
      </c>
      <c r="AA39" s="1">
        <v>9.4396006000000005E-2</v>
      </c>
      <c r="AB39" s="1">
        <v>-1.0250463809999999</v>
      </c>
      <c r="AC39" s="1">
        <f t="shared" si="0"/>
        <v>25.314104212281944</v>
      </c>
      <c r="AD39" s="1">
        <f>LOG(AC39)</f>
        <v>1.4033625636586207</v>
      </c>
      <c r="AE39" s="1">
        <v>21.211960130000001</v>
      </c>
      <c r="AF39" s="1">
        <v>1.3265808020000001</v>
      </c>
    </row>
    <row r="40" spans="1:32" x14ac:dyDescent="0.35">
      <c r="A40" s="1" t="s">
        <v>75</v>
      </c>
      <c r="B40" s="1" t="s">
        <v>42</v>
      </c>
      <c r="C40" s="1" t="s">
        <v>55</v>
      </c>
      <c r="D40" s="1" t="s">
        <v>35</v>
      </c>
      <c r="E40" s="1" t="s">
        <v>35</v>
      </c>
      <c r="F40" s="1" t="s">
        <v>35</v>
      </c>
      <c r="G40" s="1" t="s">
        <v>35</v>
      </c>
      <c r="H40" s="1">
        <v>1.1476999999999999</v>
      </c>
      <c r="I40" s="1">
        <v>5.9828381999999999E-2</v>
      </c>
      <c r="J40" s="1" t="s">
        <v>35</v>
      </c>
      <c r="K40" s="1" t="s">
        <v>35</v>
      </c>
      <c r="L40" s="1" t="s">
        <v>35</v>
      </c>
      <c r="M40" s="1" t="s">
        <v>35</v>
      </c>
      <c r="N40" s="1" t="s">
        <v>35</v>
      </c>
      <c r="O40" s="1" t="s">
        <v>35</v>
      </c>
      <c r="P40" s="1">
        <v>7.46E-2</v>
      </c>
      <c r="Q40" s="1">
        <v>74.56</v>
      </c>
      <c r="R40" s="1">
        <v>1.8725058990000001</v>
      </c>
      <c r="S40" s="1">
        <v>1.37E-2</v>
      </c>
      <c r="T40" s="1">
        <v>13.662000000000001</v>
      </c>
      <c r="U40" s="3">
        <v>1.108310876</v>
      </c>
      <c r="V40" s="3">
        <v>4.4661594999999998E-2</v>
      </c>
      <c r="W40" s="3">
        <v>2.8767805E-2</v>
      </c>
      <c r="X40" s="1">
        <v>-1.5410932740000001</v>
      </c>
      <c r="Y40" s="1">
        <v>1.0008761129999999</v>
      </c>
      <c r="Z40" s="1">
        <v>3.8032400000000003E-4</v>
      </c>
      <c r="AA40" s="1">
        <v>7.1271590000000001E-3</v>
      </c>
      <c r="AB40" s="1">
        <v>-2.1470835519999998</v>
      </c>
      <c r="AC40" s="1">
        <f t="shared" si="0"/>
        <v>85.194887088751429</v>
      </c>
      <c r="AD40" s="1">
        <f>LOG(AC40)</f>
        <v>1.9304135316707902</v>
      </c>
      <c r="AE40" s="1">
        <v>140.43128960000001</v>
      </c>
      <c r="AF40" s="1">
        <v>2.147463884</v>
      </c>
    </row>
    <row r="41" spans="1:32" x14ac:dyDescent="0.35">
      <c r="A41" s="1" t="s">
        <v>76</v>
      </c>
      <c r="B41" s="1" t="s">
        <v>42</v>
      </c>
      <c r="C41" s="1" t="s">
        <v>55</v>
      </c>
      <c r="D41" s="1" t="s">
        <v>35</v>
      </c>
      <c r="E41" s="1" t="s">
        <v>35</v>
      </c>
      <c r="F41" s="1" t="s">
        <v>35</v>
      </c>
      <c r="G41" s="1" t="s">
        <v>35</v>
      </c>
      <c r="H41" s="1" t="s">
        <v>35</v>
      </c>
      <c r="I41" s="1" t="s">
        <v>35</v>
      </c>
      <c r="J41" s="1" t="s">
        <v>35</v>
      </c>
      <c r="K41" s="1" t="s">
        <v>35</v>
      </c>
      <c r="L41" s="1" t="s">
        <v>35</v>
      </c>
      <c r="M41" s="1" t="s">
        <v>35</v>
      </c>
      <c r="N41" s="1" t="s">
        <v>35</v>
      </c>
      <c r="O41" s="1" t="s">
        <v>35</v>
      </c>
      <c r="P41" s="1">
        <v>4.58E-2</v>
      </c>
      <c r="Q41" s="1">
        <v>45.78</v>
      </c>
      <c r="R41" s="1">
        <v>1.660675788</v>
      </c>
      <c r="S41" s="1">
        <v>2.1999999999999999E-2</v>
      </c>
      <c r="T41" s="1">
        <v>21.962</v>
      </c>
      <c r="U41" s="3">
        <v>2.8447478839999998</v>
      </c>
      <c r="V41" s="3">
        <v>0.45404378299999998</v>
      </c>
      <c r="W41" s="3">
        <v>0.110167721</v>
      </c>
      <c r="X41" s="1">
        <v>-0.95794563499999996</v>
      </c>
      <c r="Y41" s="1">
        <v>1.7807895979999999</v>
      </c>
      <c r="Z41" s="1">
        <v>0.25061261000000001</v>
      </c>
      <c r="AA41" s="1">
        <v>2.9019275000000001E-2</v>
      </c>
      <c r="AB41" s="1">
        <v>-1.5373134420000001</v>
      </c>
      <c r="AC41" s="1">
        <f t="shared" si="0"/>
        <v>57.101574103240836</v>
      </c>
      <c r="AD41" s="1">
        <f>LOG(AC41)</f>
        <v>1.756648080486281</v>
      </c>
      <c r="AE41" s="1">
        <v>61.36575053</v>
      </c>
      <c r="AF41" s="1">
        <v>1.78792605</v>
      </c>
    </row>
    <row r="42" spans="1:32" x14ac:dyDescent="0.35">
      <c r="A42" s="1" t="s">
        <v>77</v>
      </c>
      <c r="B42" s="1" t="s">
        <v>42</v>
      </c>
      <c r="C42" s="1" t="s">
        <v>55</v>
      </c>
      <c r="D42" s="1" t="s">
        <v>35</v>
      </c>
      <c r="E42" s="1" t="s">
        <v>35</v>
      </c>
      <c r="F42" s="1" t="s">
        <v>35</v>
      </c>
      <c r="G42" s="1" t="s">
        <v>35</v>
      </c>
      <c r="H42" s="1">
        <v>1.3501000000000001</v>
      </c>
      <c r="I42" s="1">
        <v>0.13036593699999999</v>
      </c>
      <c r="J42" s="1" t="s">
        <v>35</v>
      </c>
      <c r="K42" s="1" t="s">
        <v>35</v>
      </c>
      <c r="L42" s="1" t="s">
        <v>35</v>
      </c>
      <c r="M42" s="1" t="s">
        <v>35</v>
      </c>
      <c r="N42" s="1" t="s">
        <v>35</v>
      </c>
      <c r="O42" s="1" t="s">
        <v>35</v>
      </c>
      <c r="P42" s="1">
        <v>0.1135</v>
      </c>
      <c r="Q42" s="1">
        <v>113.49</v>
      </c>
      <c r="R42" s="1">
        <v>2.0549575959999999</v>
      </c>
      <c r="S42" s="1">
        <v>8.2199999999999995E-2</v>
      </c>
      <c r="T42" s="1">
        <v>82.2</v>
      </c>
      <c r="U42" s="3">
        <v>0.62362493399999996</v>
      </c>
      <c r="V42" s="3">
        <v>-0.20507652900000001</v>
      </c>
      <c r="W42" s="3">
        <v>1.5834887999999998E-2</v>
      </c>
      <c r="X42" s="1">
        <v>-1.800385004</v>
      </c>
      <c r="Y42" s="1">
        <v>1.28971283</v>
      </c>
      <c r="Z42" s="1">
        <v>0.11049302</v>
      </c>
      <c r="AA42" s="1">
        <v>2.2347624E-2</v>
      </c>
      <c r="AB42" s="1">
        <v>-1.650768644</v>
      </c>
      <c r="AC42" s="1">
        <f t="shared" si="0"/>
        <v>87.08976885451392</v>
      </c>
      <c r="AD42" s="1">
        <f>LOG(AC42)</f>
        <v>1.9399671378892356</v>
      </c>
      <c r="AE42" s="1">
        <v>57.711406420000003</v>
      </c>
      <c r="AF42" s="1">
        <v>1.761261658</v>
      </c>
    </row>
    <row r="43" spans="1:32" s="7" customFormat="1" x14ac:dyDescent="0.35">
      <c r="A43" s="7" t="s">
        <v>78</v>
      </c>
      <c r="B43" s="7" t="s">
        <v>42</v>
      </c>
      <c r="C43" s="7" t="s">
        <v>55</v>
      </c>
      <c r="D43" s="7">
        <v>10.621</v>
      </c>
      <c r="E43" s="7">
        <v>1.0261654090000001</v>
      </c>
      <c r="F43" s="7">
        <v>38.320999999999998</v>
      </c>
      <c r="G43" s="7">
        <v>1.583436834</v>
      </c>
      <c r="H43" s="7">
        <v>1.2829999999999999</v>
      </c>
      <c r="I43" s="7">
        <v>0.108226656</v>
      </c>
      <c r="J43" s="7">
        <f>(D43/14.0067)/(H43/30.9738)</f>
        <v>18.306166805451717</v>
      </c>
      <c r="K43" s="7">
        <f>LOG(J43)</f>
        <v>1.2625974153273281</v>
      </c>
      <c r="L43" s="7">
        <f>(F43/12.011)/(D43/14.0067)</f>
        <v>4.2075383657000032</v>
      </c>
      <c r="M43" s="7">
        <f>LOG(L43)</f>
        <v>0.62402808470391391</v>
      </c>
      <c r="N43" s="7">
        <f>(F43/12.011)/(H43/30.9738)</f>
        <v>77.023899162841971</v>
      </c>
      <c r="O43" s="7">
        <f>LOG(N43)</f>
        <v>1.886625500031242</v>
      </c>
      <c r="P43" s="7">
        <v>6.6400000000000001E-2</v>
      </c>
      <c r="Q43" s="7">
        <v>66.349999999999994</v>
      </c>
      <c r="R43" s="7">
        <v>1.821840927</v>
      </c>
      <c r="S43" s="7">
        <v>2.0199999999999999E-2</v>
      </c>
      <c r="T43" s="7">
        <v>20.16</v>
      </c>
      <c r="U43" s="8">
        <v>1.5702493820000001</v>
      </c>
      <c r="V43" s="8">
        <v>0.195968631</v>
      </c>
      <c r="W43" s="8">
        <v>-2.8832607E-2</v>
      </c>
      <c r="X43" s="7" t="s">
        <v>35</v>
      </c>
      <c r="Y43" s="7">
        <v>2.3362911820000001</v>
      </c>
      <c r="Z43" s="7">
        <v>0.36852697000000001</v>
      </c>
      <c r="AA43" s="7">
        <v>-4.0045289999999997E-3</v>
      </c>
      <c r="AB43" s="7" t="s">
        <v>35</v>
      </c>
      <c r="AC43" s="7">
        <f t="shared" si="0"/>
        <v>-120.43241122214424</v>
      </c>
      <c r="AD43" s="7" t="s">
        <v>35</v>
      </c>
      <c r="AE43" s="7">
        <v>-583.41226219999999</v>
      </c>
      <c r="AF43" s="7" t="s">
        <v>35</v>
      </c>
    </row>
    <row r="44" spans="1:32" s="2" customFormat="1" x14ac:dyDescent="0.35">
      <c r="A44" s="2" t="s">
        <v>79</v>
      </c>
      <c r="B44" s="2" t="s">
        <v>33</v>
      </c>
      <c r="C44" s="2" t="s">
        <v>80</v>
      </c>
      <c r="D44" s="2">
        <v>6.0747</v>
      </c>
      <c r="E44" s="2">
        <v>0.78352483500000003</v>
      </c>
      <c r="F44" s="2">
        <v>32.631999999999998</v>
      </c>
      <c r="G44" s="2">
        <v>1.513643692</v>
      </c>
      <c r="H44" s="2">
        <v>1.3649</v>
      </c>
      <c r="I44" s="2">
        <v>0.135100834</v>
      </c>
      <c r="J44" s="1">
        <f>(D44/14.0067)/(H44/30.9738)</f>
        <v>9.8419842158757387</v>
      </c>
      <c r="K44" s="1">
        <f>LOG(J44)</f>
        <v>0.99308266419698854</v>
      </c>
      <c r="L44" s="1">
        <f>(F44/12.011)/(D44/14.0067)</f>
        <v>6.264342825749976</v>
      </c>
      <c r="M44" s="1">
        <f>LOG(L44)</f>
        <v>0.79687551713056248</v>
      </c>
      <c r="N44" s="1">
        <f>(F44/12.011)/(H44/30.9738)</f>
        <v>61.653563213865688</v>
      </c>
      <c r="O44" s="1">
        <f>LOG(N44)</f>
        <v>1.7899581813275509</v>
      </c>
      <c r="P44" s="2">
        <v>0.13170000000000001</v>
      </c>
      <c r="Q44" s="2">
        <v>131.74</v>
      </c>
      <c r="R44" s="2">
        <v>2.119717659</v>
      </c>
      <c r="S44" s="2">
        <v>3.3000000000000002E-2</v>
      </c>
      <c r="T44" s="2">
        <v>33.14</v>
      </c>
      <c r="U44" s="6">
        <v>0.38340522199999999</v>
      </c>
      <c r="V44" s="6">
        <v>-0.416341976</v>
      </c>
      <c r="W44" s="4">
        <v>-3.0139579742630328E-2</v>
      </c>
      <c r="X44" s="2" t="s">
        <v>35</v>
      </c>
      <c r="Y44" s="2">
        <v>0.43210482900000002</v>
      </c>
      <c r="Z44" s="2">
        <v>-0.36441087999999999</v>
      </c>
      <c r="AA44" s="2">
        <v>5.6930317000000001E-2</v>
      </c>
      <c r="AB44" s="2">
        <v>-1.2446563980000001</v>
      </c>
      <c r="AC44" s="1">
        <f t="shared" si="0"/>
        <v>-28.130632311691969</v>
      </c>
      <c r="AD44" s="1" t="s">
        <v>35</v>
      </c>
      <c r="AE44" s="2">
        <v>7.5900653589999996</v>
      </c>
      <c r="AF44" s="2">
        <v>0.88024551600000001</v>
      </c>
    </row>
    <row r="45" spans="1:32" x14ac:dyDescent="0.35">
      <c r="A45" s="1" t="s">
        <v>81</v>
      </c>
      <c r="B45" s="1" t="s">
        <v>33</v>
      </c>
      <c r="C45" s="1" t="s">
        <v>80</v>
      </c>
      <c r="D45" s="1">
        <v>5.1497999999999999</v>
      </c>
      <c r="E45" s="1">
        <v>0.71179036299999998</v>
      </c>
      <c r="F45" s="1">
        <v>26.456499999999998</v>
      </c>
      <c r="G45" s="1">
        <v>1.42253239</v>
      </c>
      <c r="H45" s="1">
        <v>2.2018</v>
      </c>
      <c r="I45" s="1">
        <v>0.34277786700000001</v>
      </c>
      <c r="J45" s="1">
        <f>(D45/14.0067)/(H45/30.9738)</f>
        <v>5.1721505574869564</v>
      </c>
      <c r="K45" s="1">
        <f>LOG(J45)</f>
        <v>0.71367115838432549</v>
      </c>
      <c r="L45" s="1">
        <f>(F45/12.011)/(D45/14.0067)</f>
        <v>5.9909912694791521</v>
      </c>
      <c r="M45" s="1">
        <f>LOG(L45)</f>
        <v>0.77749868670440425</v>
      </c>
      <c r="N45" s="1">
        <f>(F45/12.011)/(H45/30.9738)</f>
        <v>30.986308834336082</v>
      </c>
      <c r="O45" s="1">
        <f>LOG(N45)</f>
        <v>1.4911698450887296</v>
      </c>
      <c r="P45" s="1">
        <v>0.157</v>
      </c>
      <c r="Q45" s="1">
        <v>157.04</v>
      </c>
      <c r="R45" s="1">
        <v>2.196010287</v>
      </c>
      <c r="S45" s="1">
        <v>2.7E-2</v>
      </c>
      <c r="T45" s="1">
        <v>27.23</v>
      </c>
      <c r="U45" s="3">
        <v>0.226494062</v>
      </c>
      <c r="V45" s="3">
        <v>-0.64494317899999998</v>
      </c>
      <c r="W45" s="4">
        <v>0.16387731862994812</v>
      </c>
      <c r="X45" s="2">
        <f>LOG(W45)</f>
        <v>-0.78548115061189183</v>
      </c>
      <c r="Y45" s="1">
        <v>0.17932236600000001</v>
      </c>
      <c r="Z45" s="1">
        <v>-0.74636553999999999</v>
      </c>
      <c r="AA45" s="1">
        <v>6.3678044000000003E-2</v>
      </c>
      <c r="AB45" s="1">
        <v>-1.1960102850000001</v>
      </c>
      <c r="AC45" s="1">
        <f t="shared" si="0"/>
        <v>3.0563045928359647</v>
      </c>
      <c r="AD45" s="1">
        <f>LOG(AC45)</f>
        <v>0.48519663406463842</v>
      </c>
      <c r="AE45" s="1">
        <v>2.8160784310000002</v>
      </c>
      <c r="AF45" s="1">
        <v>0.44964474599999998</v>
      </c>
    </row>
    <row r="46" spans="1:32" x14ac:dyDescent="0.35">
      <c r="A46" s="1" t="s">
        <v>82</v>
      </c>
      <c r="B46" s="1" t="s">
        <v>33</v>
      </c>
      <c r="C46" s="1" t="s">
        <v>80</v>
      </c>
      <c r="D46" s="1" t="s">
        <v>35</v>
      </c>
      <c r="E46" s="1" t="s">
        <v>35</v>
      </c>
      <c r="F46" s="1" t="s">
        <v>35</v>
      </c>
      <c r="G46" s="1" t="s">
        <v>35</v>
      </c>
      <c r="H46" s="1">
        <v>2.0106999999999999</v>
      </c>
      <c r="I46" s="1">
        <v>0.303347278</v>
      </c>
      <c r="J46" s="1" t="s">
        <v>35</v>
      </c>
      <c r="K46" s="1" t="s">
        <v>35</v>
      </c>
      <c r="L46" s="1" t="s">
        <v>35</v>
      </c>
      <c r="M46" s="1" t="s">
        <v>35</v>
      </c>
      <c r="N46" s="1" t="s">
        <v>35</v>
      </c>
      <c r="O46" s="1" t="s">
        <v>35</v>
      </c>
      <c r="P46" s="1">
        <v>0.1202</v>
      </c>
      <c r="Q46" s="1">
        <v>120.2</v>
      </c>
      <c r="R46" s="1">
        <v>2.0799044680000001</v>
      </c>
      <c r="S46" s="1">
        <v>0.03</v>
      </c>
      <c r="T46" s="1">
        <v>30.44</v>
      </c>
      <c r="U46" s="3">
        <v>0.51515448100000005</v>
      </c>
      <c r="V46" s="3">
        <v>-0.28806251799999999</v>
      </c>
      <c r="W46" s="4">
        <v>1.1011059998042425E-2</v>
      </c>
      <c r="X46" s="2">
        <f>LOG(W46)</f>
        <v>-1.9581708709336343</v>
      </c>
      <c r="Y46" s="1">
        <v>0.44275880099999998</v>
      </c>
      <c r="Z46" s="1">
        <v>-0.35383279699999998</v>
      </c>
      <c r="AA46" s="1">
        <v>0.14192032900000001</v>
      </c>
      <c r="AB46" s="1">
        <v>-0.84795539099999995</v>
      </c>
      <c r="AC46" s="1">
        <f t="shared" si="0"/>
        <v>103.45869966698764</v>
      </c>
      <c r="AD46" s="1">
        <f>LOG(AC46)</f>
        <v>2.0147670156253468</v>
      </c>
      <c r="AE46" s="1">
        <v>3.1197701150000001</v>
      </c>
      <c r="AF46" s="1">
        <v>0.49412259400000003</v>
      </c>
    </row>
    <row r="47" spans="1:32" x14ac:dyDescent="0.35">
      <c r="A47" s="1" t="s">
        <v>83</v>
      </c>
      <c r="B47" s="1" t="s">
        <v>33</v>
      </c>
      <c r="C47" s="1" t="s">
        <v>80</v>
      </c>
      <c r="D47" s="1" t="s">
        <v>35</v>
      </c>
      <c r="E47" s="1" t="s">
        <v>35</v>
      </c>
      <c r="F47" s="1" t="s">
        <v>35</v>
      </c>
      <c r="G47" s="1" t="s">
        <v>35</v>
      </c>
      <c r="H47" s="1">
        <v>1.8249</v>
      </c>
      <c r="I47" s="1">
        <v>0.26123907099999999</v>
      </c>
      <c r="J47" s="1" t="s">
        <v>35</v>
      </c>
      <c r="K47" s="1" t="s">
        <v>35</v>
      </c>
      <c r="L47" s="1" t="s">
        <v>35</v>
      </c>
      <c r="M47" s="1" t="s">
        <v>35</v>
      </c>
      <c r="N47" s="1" t="s">
        <v>35</v>
      </c>
      <c r="O47" s="1" t="s">
        <v>35</v>
      </c>
      <c r="P47" s="1">
        <v>0.12609999999999999</v>
      </c>
      <c r="Q47" s="1">
        <v>126.08</v>
      </c>
      <c r="R47" s="1">
        <v>2.1006461999999999</v>
      </c>
      <c r="S47" s="1">
        <v>2.7E-2</v>
      </c>
      <c r="T47" s="1">
        <v>26.61</v>
      </c>
      <c r="U47" s="3">
        <v>6.0963471999999998E-2</v>
      </c>
      <c r="V47" s="3">
        <v>-1.2149303069999999</v>
      </c>
      <c r="W47" s="4">
        <v>8.2813899671543748E-2</v>
      </c>
      <c r="X47" s="2">
        <f>LOG(W47)</f>
        <v>-1.0818967641326411</v>
      </c>
      <c r="Y47" s="1">
        <v>0.18229944300000001</v>
      </c>
      <c r="Z47" s="1">
        <v>-0.73921465799999997</v>
      </c>
      <c r="AA47" s="1">
        <v>2.2161466000000001E-2</v>
      </c>
      <c r="AB47" s="1">
        <v>-1.6544015139999999</v>
      </c>
      <c r="AC47" s="1">
        <f t="shared" si="0"/>
        <v>1.6278902424821668</v>
      </c>
      <c r="AD47" s="1">
        <f>LOG(AC47)</f>
        <v>0.21162512003030826</v>
      </c>
      <c r="AE47" s="1">
        <v>8.2259649120000002</v>
      </c>
      <c r="AF47" s="1">
        <v>0.91518685300000002</v>
      </c>
    </row>
    <row r="48" spans="1:32" x14ac:dyDescent="0.35">
      <c r="A48" s="1" t="s">
        <v>84</v>
      </c>
      <c r="B48" s="1" t="s">
        <v>33</v>
      </c>
      <c r="C48" s="1" t="s">
        <v>80</v>
      </c>
      <c r="D48" s="1" t="s">
        <v>35</v>
      </c>
      <c r="E48" s="1" t="s">
        <v>35</v>
      </c>
      <c r="F48" s="1" t="s">
        <v>35</v>
      </c>
      <c r="G48" s="1" t="s">
        <v>35</v>
      </c>
      <c r="H48" s="1">
        <v>1.4154</v>
      </c>
      <c r="I48" s="1">
        <v>0.150879191</v>
      </c>
      <c r="J48" s="1" t="s">
        <v>35</v>
      </c>
      <c r="K48" s="1" t="s">
        <v>35</v>
      </c>
      <c r="L48" s="1" t="s">
        <v>35</v>
      </c>
      <c r="M48" s="1" t="s">
        <v>35</v>
      </c>
      <c r="N48" s="1" t="s">
        <v>35</v>
      </c>
      <c r="O48" s="1" t="s">
        <v>35</v>
      </c>
      <c r="P48" s="1">
        <v>0.1104</v>
      </c>
      <c r="Q48" s="1">
        <v>110.36</v>
      </c>
      <c r="R48" s="1">
        <v>2.0428116919999999</v>
      </c>
      <c r="S48" s="1">
        <v>3.4000000000000002E-2</v>
      </c>
      <c r="T48" s="1">
        <v>33.96</v>
      </c>
      <c r="U48" s="3">
        <v>-5.5078211000000002E-2</v>
      </c>
      <c r="V48" s="3" t="s">
        <v>35</v>
      </c>
      <c r="W48" s="4">
        <v>-9.4610152868686501E-2</v>
      </c>
      <c r="X48" s="2" t="s">
        <v>35</v>
      </c>
      <c r="Y48" s="1">
        <v>-1.741182E-3</v>
      </c>
      <c r="Z48" s="1" t="s">
        <v>35</v>
      </c>
      <c r="AA48" s="1">
        <v>3.0648359E-2</v>
      </c>
      <c r="AB48" s="1">
        <v>-1.5135927739999999</v>
      </c>
      <c r="AC48" s="1">
        <f t="shared" si="0"/>
        <v>1.2873621734670919</v>
      </c>
      <c r="AD48" s="1">
        <f>LOG(AC48)</f>
        <v>0.10970074411572596</v>
      </c>
      <c r="AE48" s="1">
        <v>-5.6811594E-2</v>
      </c>
      <c r="AF48" s="1" t="s">
        <v>35</v>
      </c>
    </row>
    <row r="49" spans="1:32" x14ac:dyDescent="0.35">
      <c r="A49" s="1" t="s">
        <v>85</v>
      </c>
      <c r="B49" s="1" t="s">
        <v>33</v>
      </c>
      <c r="C49" s="1" t="s">
        <v>80</v>
      </c>
      <c r="D49" s="1">
        <v>5.7786</v>
      </c>
      <c r="E49" s="1">
        <v>0.76182263299999997</v>
      </c>
      <c r="F49" s="1">
        <v>35.122</v>
      </c>
      <c r="G49" s="1">
        <v>1.545579239</v>
      </c>
      <c r="H49" s="1" t="s">
        <v>35</v>
      </c>
      <c r="I49" s="1" t="s">
        <v>35</v>
      </c>
      <c r="J49" s="1" t="s">
        <v>35</v>
      </c>
      <c r="K49" s="1" t="s">
        <v>35</v>
      </c>
      <c r="L49" s="1">
        <f>(F49/12.011)/(D49/14.0067)</f>
        <v>7.0878295542967873</v>
      </c>
      <c r="M49" s="1">
        <f>LOG(L49)</f>
        <v>0.85051326523926385</v>
      </c>
      <c r="N49" s="1" t="s">
        <v>35</v>
      </c>
      <c r="O49" s="1" t="s">
        <v>35</v>
      </c>
      <c r="P49" s="1">
        <v>0.15029999999999999</v>
      </c>
      <c r="Q49" s="1">
        <v>150.33000000000001</v>
      </c>
      <c r="R49" s="1">
        <v>2.1770456569999999</v>
      </c>
      <c r="S49" s="1">
        <v>3.5999999999999997E-2</v>
      </c>
      <c r="T49" s="1">
        <v>35.51</v>
      </c>
      <c r="U49" s="3">
        <v>0.62946485100000005</v>
      </c>
      <c r="V49" s="3">
        <v>-0.20102851599999999</v>
      </c>
      <c r="W49" s="4">
        <v>-8.8041602591944594E-3</v>
      </c>
      <c r="X49" s="2" t="s">
        <v>35</v>
      </c>
      <c r="Y49" s="1">
        <v>0.57314431099999996</v>
      </c>
      <c r="Z49" s="1">
        <v>-0.241736014</v>
      </c>
      <c r="AA49" s="1">
        <v>1.131823713</v>
      </c>
      <c r="AB49" s="1">
        <v>5.3778789E-2</v>
      </c>
      <c r="AC49" s="1">
        <f t="shared" si="0"/>
        <v>-158.10376347538275</v>
      </c>
      <c r="AD49" s="1" t="s">
        <v>35</v>
      </c>
      <c r="AE49" s="1">
        <v>0.50639008900000004</v>
      </c>
      <c r="AF49" s="1">
        <v>-0.29551480299999999</v>
      </c>
    </row>
    <row r="50" spans="1:32" x14ac:dyDescent="0.35">
      <c r="A50" s="1" t="s">
        <v>86</v>
      </c>
      <c r="B50" s="1" t="s">
        <v>42</v>
      </c>
      <c r="C50" s="1" t="s">
        <v>80</v>
      </c>
      <c r="D50" s="1" t="s">
        <v>35</v>
      </c>
      <c r="E50" s="1" t="s">
        <v>35</v>
      </c>
      <c r="F50" s="1" t="s">
        <v>35</v>
      </c>
      <c r="G50" s="1" t="s">
        <v>35</v>
      </c>
      <c r="H50" s="1" t="s">
        <v>35</v>
      </c>
      <c r="I50" s="1" t="s">
        <v>35</v>
      </c>
      <c r="J50" s="1" t="s">
        <v>35</v>
      </c>
      <c r="K50" s="1" t="s">
        <v>35</v>
      </c>
      <c r="L50" s="1" t="s">
        <v>35</v>
      </c>
      <c r="M50" s="1" t="s">
        <v>35</v>
      </c>
      <c r="N50" s="1" t="s">
        <v>35</v>
      </c>
      <c r="O50" s="1" t="s">
        <v>35</v>
      </c>
      <c r="P50" s="1">
        <v>0.11409999999999999</v>
      </c>
      <c r="Q50" s="1">
        <v>114.06</v>
      </c>
      <c r="R50" s="1">
        <v>2.057133367</v>
      </c>
      <c r="S50" s="1">
        <v>3.9E-2</v>
      </c>
      <c r="T50" s="1">
        <v>39.22</v>
      </c>
      <c r="U50" s="3">
        <v>0.61199300000000001</v>
      </c>
      <c r="V50" s="3">
        <v>-0.21325354499999999</v>
      </c>
      <c r="W50" s="4">
        <v>0.41730702451066348</v>
      </c>
      <c r="X50" s="2">
        <f>LOG(W50)</f>
        <v>-0.37954430476698064</v>
      </c>
      <c r="Y50" s="1">
        <v>0.25067645900000002</v>
      </c>
      <c r="Z50" s="1">
        <v>-0.60088644899999999</v>
      </c>
      <c r="AA50" s="1">
        <v>-1.4182422E-2</v>
      </c>
      <c r="AB50" s="1" t="s">
        <v>35</v>
      </c>
      <c r="AC50" s="1">
        <f t="shared" si="0"/>
        <v>3.2430184715253585</v>
      </c>
      <c r="AD50" s="1">
        <f>LOG(AC50)</f>
        <v>0.51094942232659268</v>
      </c>
      <c r="AE50" s="1">
        <v>-17.67515152</v>
      </c>
      <c r="AF50" s="1" t="s">
        <v>35</v>
      </c>
    </row>
    <row r="51" spans="1:32" x14ac:dyDescent="0.35">
      <c r="A51" s="1" t="s">
        <v>87</v>
      </c>
      <c r="B51" s="1" t="s">
        <v>42</v>
      </c>
      <c r="C51" s="1" t="s">
        <v>80</v>
      </c>
      <c r="D51" s="1">
        <v>5.6997999999999998</v>
      </c>
      <c r="E51" s="1">
        <v>0.75585961700000004</v>
      </c>
      <c r="F51" s="1">
        <v>33.468000000000004</v>
      </c>
      <c r="G51" s="1">
        <v>1.5246297600000001</v>
      </c>
      <c r="H51" s="1">
        <v>1.7239</v>
      </c>
      <c r="I51" s="1">
        <v>0.23651206999999999</v>
      </c>
      <c r="J51" s="1">
        <f>(D51/14.0067)/(H51/30.9738)</f>
        <v>7.3114953849580822</v>
      </c>
      <c r="K51" s="1">
        <f>LOG(J51)</f>
        <v>0.8640062102024475</v>
      </c>
      <c r="L51" s="1">
        <f>(F51/12.011)/(D51/14.0067)</f>
        <v>6.8474174180410898</v>
      </c>
      <c r="M51" s="1">
        <f>LOG(L51)</f>
        <v>0.83552680323263218</v>
      </c>
      <c r="N51" s="1">
        <f>(F51/12.011)/(H51/30.9738)</f>
        <v>50.064860850889012</v>
      </c>
      <c r="O51" s="1">
        <f>LOG(N51)</f>
        <v>1.6995330134350797</v>
      </c>
      <c r="P51" s="1">
        <v>0.2175</v>
      </c>
      <c r="Q51" s="1">
        <v>217.51</v>
      </c>
      <c r="R51" s="1">
        <v>2.3374792279999999</v>
      </c>
      <c r="S51" s="1">
        <v>4.2000000000000003E-2</v>
      </c>
      <c r="T51" s="1">
        <v>41.86</v>
      </c>
      <c r="U51" s="3">
        <v>0.12782824500000001</v>
      </c>
      <c r="V51" s="3">
        <v>-0.89337317400000005</v>
      </c>
      <c r="W51" s="4">
        <v>0.28238503345800631</v>
      </c>
      <c r="X51" s="2">
        <f>LOG(W51)</f>
        <v>-0.54915832482578109</v>
      </c>
      <c r="Y51" s="1">
        <v>0.225835909</v>
      </c>
      <c r="Z51" s="1">
        <v>-0.64620700200000003</v>
      </c>
      <c r="AA51" s="1">
        <v>8.1808274E-2</v>
      </c>
      <c r="AB51" s="1">
        <v>-1.08720277</v>
      </c>
      <c r="AC51" s="1">
        <f t="shared" si="0"/>
        <v>1.0010224419868292</v>
      </c>
      <c r="AD51" s="1">
        <f>LOG(AC51)</f>
        <v>4.4381406452255982E-4</v>
      </c>
      <c r="AE51" s="1">
        <v>2.7605509640000001</v>
      </c>
      <c r="AF51" s="1">
        <v>0.44099576899999998</v>
      </c>
    </row>
    <row r="52" spans="1:32" x14ac:dyDescent="0.35">
      <c r="A52" s="1" t="s">
        <v>88</v>
      </c>
      <c r="B52" s="1" t="s">
        <v>42</v>
      </c>
      <c r="C52" s="1" t="s">
        <v>80</v>
      </c>
      <c r="D52" s="1">
        <v>5.3265000000000002</v>
      </c>
      <c r="E52" s="1">
        <v>0.72644193099999999</v>
      </c>
      <c r="F52" s="1">
        <v>29.6965</v>
      </c>
      <c r="G52" s="1">
        <v>1.472705267</v>
      </c>
      <c r="H52" s="1">
        <v>1.8404</v>
      </c>
      <c r="I52" s="1">
        <v>0.264912225</v>
      </c>
      <c r="J52" s="1">
        <f>(D52/14.0067)/(H52/30.9738)</f>
        <v>6.4001237239730209</v>
      </c>
      <c r="K52" s="1">
        <f>LOG(J52)</f>
        <v>0.80618836962754226</v>
      </c>
      <c r="L52" s="1">
        <f>(F52/12.011)/(D52/14.0067)</f>
        <v>6.5015962369611398</v>
      </c>
      <c r="M52" s="1">
        <f>LOG(L52)</f>
        <v>0.81301999538088154</v>
      </c>
      <c r="N52" s="1">
        <f>(F52/12.011)/(H52/30.9738)</f>
        <v>41.611020319868715</v>
      </c>
      <c r="O52" s="1">
        <f>LOG(N52)</f>
        <v>1.6192083650084239</v>
      </c>
      <c r="P52" s="1">
        <v>0.16439999999999999</v>
      </c>
      <c r="Q52" s="1">
        <v>164.42</v>
      </c>
      <c r="R52" s="1">
        <v>2.215954644</v>
      </c>
      <c r="S52" s="1">
        <v>3.4000000000000002E-2</v>
      </c>
      <c r="T52" s="1">
        <v>33.86</v>
      </c>
      <c r="U52" s="3">
        <v>0.13976640400000001</v>
      </c>
      <c r="V52" s="3">
        <v>-0.85459720800000005</v>
      </c>
      <c r="W52" s="4">
        <v>1.4906826372441744E-3</v>
      </c>
      <c r="X52" s="2">
        <f>LOG(W52)</f>
        <v>-2.8266148069590082</v>
      </c>
      <c r="Y52" s="1">
        <v>0.13704739899999999</v>
      </c>
      <c r="Z52" s="1">
        <v>-0.86312920199999998</v>
      </c>
      <c r="AA52" s="1">
        <v>8.5863320000000007E-2</v>
      </c>
      <c r="AB52" s="1">
        <v>-1.0661923230000001</v>
      </c>
      <c r="AC52" s="1">
        <f t="shared" si="0"/>
        <v>207.33673788878119</v>
      </c>
      <c r="AD52" s="1">
        <f>LOG(AC52)</f>
        <v>2.3166762613256813</v>
      </c>
      <c r="AE52" s="1">
        <v>1.5961111109999999</v>
      </c>
      <c r="AF52" s="1">
        <v>0.20306312100000001</v>
      </c>
    </row>
    <row r="53" spans="1:32" x14ac:dyDescent="0.35">
      <c r="A53" s="1" t="s">
        <v>89</v>
      </c>
      <c r="B53" s="1" t="s">
        <v>42</v>
      </c>
      <c r="C53" s="1" t="s">
        <v>80</v>
      </c>
      <c r="D53" s="1" t="s">
        <v>35</v>
      </c>
      <c r="E53" s="1" t="s">
        <v>35</v>
      </c>
      <c r="F53" s="1" t="s">
        <v>35</v>
      </c>
      <c r="G53" s="1" t="s">
        <v>35</v>
      </c>
      <c r="H53" s="1">
        <v>1.9664999999999999</v>
      </c>
      <c r="I53" s="1">
        <v>0.29369395100000001</v>
      </c>
      <c r="J53" s="1" t="s">
        <v>35</v>
      </c>
      <c r="K53" s="1" t="s">
        <v>35</v>
      </c>
      <c r="L53" s="1" t="s">
        <v>35</v>
      </c>
      <c r="M53" s="1" t="s">
        <v>35</v>
      </c>
      <c r="N53" s="1" t="s">
        <v>35</v>
      </c>
      <c r="O53" s="1" t="s">
        <v>35</v>
      </c>
      <c r="P53" s="1">
        <v>7.3200000000000001E-2</v>
      </c>
      <c r="Q53" s="1">
        <v>73.180000000000007</v>
      </c>
      <c r="R53" s="1">
        <v>1.864392405</v>
      </c>
      <c r="S53" s="1">
        <v>3.5000000000000003E-2</v>
      </c>
      <c r="T53" s="1">
        <v>34.65</v>
      </c>
      <c r="U53" s="3">
        <v>0.21435193399999999</v>
      </c>
      <c r="V53" s="3">
        <v>-0.66887259399999999</v>
      </c>
      <c r="W53" s="4">
        <v>-4.8899034880418364E-2</v>
      </c>
      <c r="X53" s="2" t="s">
        <v>35</v>
      </c>
      <c r="Y53" s="1">
        <v>0.40357110299999999</v>
      </c>
      <c r="Z53" s="1">
        <v>-0.39407993800000002</v>
      </c>
      <c r="AA53" s="1">
        <v>0.24918412300000001</v>
      </c>
      <c r="AB53" s="1">
        <v>-0.60347963299999996</v>
      </c>
      <c r="AC53" s="1">
        <f t="shared" si="0"/>
        <v>-9.6936153283561062</v>
      </c>
      <c r="AD53" s="1" t="s">
        <v>35</v>
      </c>
      <c r="AE53" s="1">
        <v>1.6195698919999999</v>
      </c>
      <c r="AF53" s="1">
        <v>0.209399695</v>
      </c>
    </row>
    <row r="54" spans="1:32" x14ac:dyDescent="0.35">
      <c r="A54" s="1" t="s">
        <v>90</v>
      </c>
      <c r="B54" s="1" t="s">
        <v>42</v>
      </c>
      <c r="C54" s="1" t="s">
        <v>80</v>
      </c>
      <c r="D54" s="1">
        <v>5.5479000000000003</v>
      </c>
      <c r="E54" s="1">
        <v>0.74412862400000002</v>
      </c>
      <c r="F54" s="1">
        <v>29.944500000000001</v>
      </c>
      <c r="G54" s="1">
        <v>1.476317066</v>
      </c>
      <c r="H54" s="1">
        <v>1.3733</v>
      </c>
      <c r="I54" s="1">
        <v>0.13776542</v>
      </c>
      <c r="J54" s="1">
        <f>(D54/14.0067)/(H54/30.9738)</f>
        <v>8.9335046374814073</v>
      </c>
      <c r="K54" s="1">
        <f>LOG(J54)</f>
        <v>0.95102186718967907</v>
      </c>
      <c r="L54" s="1">
        <f>(F54/12.011)/(D54/14.0067)</f>
        <v>6.2942661277307579</v>
      </c>
      <c r="M54" s="1">
        <f>LOG(L54)</f>
        <v>0.79894510136105024</v>
      </c>
      <c r="N54" s="1">
        <f>(F54/12.011)/(H54/30.9738)</f>
        <v>56.229855641624866</v>
      </c>
      <c r="O54" s="1">
        <f>LOG(N54)</f>
        <v>1.7499669685507293</v>
      </c>
      <c r="P54" s="1">
        <v>0.22090000000000001</v>
      </c>
      <c r="Q54" s="1">
        <v>220.92</v>
      </c>
      <c r="R54" s="1">
        <v>2.3442350350000001</v>
      </c>
      <c r="S54" s="1">
        <v>0.03</v>
      </c>
      <c r="T54" s="1">
        <v>29.9</v>
      </c>
      <c r="U54" s="3">
        <v>8.1122436000000006E-2</v>
      </c>
      <c r="V54" s="3">
        <v>-1.0908590170000001</v>
      </c>
      <c r="W54" s="4">
        <v>3.9718041842846143E-2</v>
      </c>
      <c r="X54" s="2">
        <f>LOG(W54)</f>
        <v>-1.4010121709976451</v>
      </c>
      <c r="Y54" s="1">
        <v>0.16803172499999999</v>
      </c>
      <c r="Z54" s="1">
        <v>-0.77460871399999998</v>
      </c>
      <c r="AA54" s="1">
        <v>0.64835820300000002</v>
      </c>
      <c r="AB54" s="1">
        <v>-0.18818499</v>
      </c>
      <c r="AC54" s="1">
        <f t="shared" si="0"/>
        <v>4.5166019462783593</v>
      </c>
      <c r="AD54" s="1">
        <f>LOG(AC54)</f>
        <v>0.65481181733750204</v>
      </c>
      <c r="AE54" s="1">
        <v>0.259164956</v>
      </c>
      <c r="AF54" s="1">
        <v>-0.58642372399999998</v>
      </c>
    </row>
    <row r="55" spans="1:32" x14ac:dyDescent="0.35">
      <c r="A55" s="1" t="s">
        <v>91</v>
      </c>
      <c r="B55" s="1" t="s">
        <v>42</v>
      </c>
      <c r="C55" s="1" t="s">
        <v>80</v>
      </c>
      <c r="D55" s="1" t="s">
        <v>35</v>
      </c>
      <c r="E55" s="1" t="s">
        <v>35</v>
      </c>
      <c r="F55" s="1" t="s">
        <v>35</v>
      </c>
      <c r="G55" s="1" t="s">
        <v>35</v>
      </c>
      <c r="H55" s="1" t="s">
        <v>35</v>
      </c>
      <c r="I55" s="1" t="s">
        <v>35</v>
      </c>
      <c r="J55" s="1" t="s">
        <v>35</v>
      </c>
      <c r="K55" s="1" t="s">
        <v>35</v>
      </c>
      <c r="L55" s="1" t="s">
        <v>35</v>
      </c>
      <c r="M55" s="1" t="s">
        <v>35</v>
      </c>
      <c r="N55" s="1" t="s">
        <v>35</v>
      </c>
      <c r="O55" s="1" t="s">
        <v>35</v>
      </c>
      <c r="P55" s="1">
        <v>9.6799999999999997E-2</v>
      </c>
      <c r="Q55" s="1">
        <v>96.78</v>
      </c>
      <c r="R55" s="1">
        <v>1.985785618</v>
      </c>
      <c r="S55" s="1">
        <v>3.5000000000000003E-2</v>
      </c>
      <c r="T55" s="1">
        <v>34.549999999999997</v>
      </c>
      <c r="U55" s="3">
        <v>8.1851298000000003E-2</v>
      </c>
      <c r="V55" s="3">
        <v>-1.0869744290000001</v>
      </c>
      <c r="W55" s="4">
        <v>0.71974439703552406</v>
      </c>
      <c r="X55" s="2">
        <f>LOG(W55)</f>
        <v>-0.1428217072710343</v>
      </c>
      <c r="Y55" s="1">
        <v>3.6508921E-2</v>
      </c>
      <c r="Z55" s="1">
        <v>-1.4376010020000001</v>
      </c>
      <c r="AA55" s="1">
        <v>5.7741634E-2</v>
      </c>
      <c r="AB55" s="1">
        <v>-1.2385109299999999</v>
      </c>
      <c r="AC55" s="1">
        <f t="shared" si="0"/>
        <v>0.25148144145020562</v>
      </c>
      <c r="AD55" s="1">
        <f>LOG(AC55)</f>
        <v>-0.5994940590102702</v>
      </c>
      <c r="AE55" s="1">
        <v>0.63228070199999997</v>
      </c>
      <c r="AF55" s="1">
        <v>-0.19909007300000001</v>
      </c>
    </row>
    <row r="56" spans="1:32" x14ac:dyDescent="0.35">
      <c r="A56" s="1" t="s">
        <v>92</v>
      </c>
      <c r="B56" s="1" t="s">
        <v>33</v>
      </c>
      <c r="C56" s="1" t="s">
        <v>80</v>
      </c>
      <c r="D56" s="1">
        <v>6.6393000000000004</v>
      </c>
      <c r="E56" s="1">
        <v>0.82212229299999995</v>
      </c>
      <c r="F56" s="1">
        <v>34.468499999999999</v>
      </c>
      <c r="G56" s="1">
        <v>1.5374223840000001</v>
      </c>
      <c r="H56" s="1">
        <v>1.7137</v>
      </c>
      <c r="I56" s="1">
        <v>0.233934797</v>
      </c>
      <c r="J56" s="1">
        <f>(D56/14.0067)/(H56/30.9738)</f>
        <v>8.5673430882969281</v>
      </c>
      <c r="K56" s="1">
        <f>LOG(J56)</f>
        <v>0.9328461590300241</v>
      </c>
      <c r="L56" s="1">
        <f>(F56/12.011)/(D56/14.0067)</f>
        <v>6.0541998254345195</v>
      </c>
      <c r="M56" s="1">
        <f>LOG(L56)</f>
        <v>0.78205675121773865</v>
      </c>
      <c r="N56" s="1">
        <f>(F56/12.011)/(H56/30.9738)</f>
        <v>51.868407029604896</v>
      </c>
      <c r="O56" s="1">
        <f>LOG(N56)</f>
        <v>1.7149029102477626</v>
      </c>
      <c r="P56" s="1">
        <v>6.0199999999999997E-2</v>
      </c>
      <c r="Q56" s="1">
        <v>60.18</v>
      </c>
      <c r="R56" s="1">
        <v>1.7794521830000001</v>
      </c>
      <c r="S56" s="1">
        <v>1.4999999999999999E-2</v>
      </c>
      <c r="T56" s="1">
        <v>15.1</v>
      </c>
      <c r="U56" s="3">
        <v>0.296496133</v>
      </c>
      <c r="V56" s="3">
        <v>-0.527980966</v>
      </c>
      <c r="W56" s="4">
        <v>-0.13765891866883023</v>
      </c>
      <c r="X56" s="2" t="s">
        <v>35</v>
      </c>
      <c r="Y56" s="1">
        <v>0.42917000599999999</v>
      </c>
      <c r="Z56" s="1">
        <v>-0.36737063800000003</v>
      </c>
      <c r="AA56" s="1">
        <v>2.8509244E-2</v>
      </c>
      <c r="AB56" s="1">
        <v>-1.545014299</v>
      </c>
      <c r="AC56" s="1">
        <f t="shared" si="0"/>
        <v>-4.7629206100343975</v>
      </c>
      <c r="AD56" s="1" t="s">
        <v>35</v>
      </c>
      <c r="AE56" s="1">
        <v>15.05371429</v>
      </c>
      <c r="AF56" s="1">
        <v>1.1776436690000001</v>
      </c>
    </row>
    <row r="57" spans="1:32" x14ac:dyDescent="0.35">
      <c r="A57" s="1" t="s">
        <v>93</v>
      </c>
      <c r="B57" s="1" t="s">
        <v>33</v>
      </c>
      <c r="C57" s="1" t="s">
        <v>80</v>
      </c>
      <c r="D57" s="1" t="s">
        <v>35</v>
      </c>
      <c r="E57" s="1" t="s">
        <v>35</v>
      </c>
      <c r="F57" s="1" t="s">
        <v>35</v>
      </c>
      <c r="G57" s="1" t="s">
        <v>35</v>
      </c>
      <c r="H57" s="1" t="s">
        <v>35</v>
      </c>
      <c r="I57" s="1" t="s">
        <v>35</v>
      </c>
      <c r="J57" s="1" t="s">
        <v>35</v>
      </c>
      <c r="K57" s="1" t="s">
        <v>35</v>
      </c>
      <c r="L57" s="1" t="s">
        <v>35</v>
      </c>
      <c r="M57" s="1" t="s">
        <v>35</v>
      </c>
      <c r="N57" s="1" t="s">
        <v>35</v>
      </c>
      <c r="O57" s="1" t="s">
        <v>35</v>
      </c>
      <c r="P57" s="1">
        <v>0.10489999999999999</v>
      </c>
      <c r="Q57" s="1">
        <v>104.93</v>
      </c>
      <c r="R57" s="1">
        <v>2.0208996730000002</v>
      </c>
      <c r="S57" s="1">
        <v>1.4E-2</v>
      </c>
      <c r="T57" s="1">
        <v>13.57</v>
      </c>
      <c r="U57" s="3">
        <v>0.222744201</v>
      </c>
      <c r="V57" s="3">
        <v>-0.65219359399999999</v>
      </c>
      <c r="W57" s="4">
        <v>0.40876924485604799</v>
      </c>
      <c r="X57" s="2">
        <f>LOG(W57)</f>
        <v>-0.38852178726612163</v>
      </c>
      <c r="Y57" s="1">
        <v>0.25791237099999997</v>
      </c>
      <c r="Z57" s="1">
        <v>-0.58852782599999998</v>
      </c>
      <c r="AA57" s="1">
        <v>0.36812590299999998</v>
      </c>
      <c r="AB57" s="1">
        <v>-0.43400362300000001</v>
      </c>
      <c r="AC57" s="1">
        <f t="shared" si="0"/>
        <v>1.2049994714379966</v>
      </c>
      <c r="AD57" s="1">
        <f>LOG(AC57)</f>
        <v>8.09868564116243E-2</v>
      </c>
      <c r="AE57" s="1">
        <v>0.70060913700000005</v>
      </c>
      <c r="AF57" s="1">
        <v>-0.154524203</v>
      </c>
    </row>
    <row r="58" spans="1:32" x14ac:dyDescent="0.35">
      <c r="A58" s="1" t="s">
        <v>94</v>
      </c>
      <c r="B58" s="1" t="s">
        <v>33</v>
      </c>
      <c r="C58" s="1" t="s">
        <v>80</v>
      </c>
      <c r="D58" s="1" t="s">
        <v>35</v>
      </c>
      <c r="E58" s="1" t="s">
        <v>35</v>
      </c>
      <c r="F58" s="1" t="s">
        <v>35</v>
      </c>
      <c r="G58" s="1" t="s">
        <v>35</v>
      </c>
      <c r="H58" s="1">
        <v>1.5993999999999999</v>
      </c>
      <c r="I58" s="1">
        <v>0.20395709200000001</v>
      </c>
      <c r="J58" s="1" t="s">
        <v>35</v>
      </c>
      <c r="K58" s="1" t="s">
        <v>35</v>
      </c>
      <c r="L58" s="1" t="s">
        <v>35</v>
      </c>
      <c r="M58" s="1" t="s">
        <v>35</v>
      </c>
      <c r="N58" s="1" t="s">
        <v>35</v>
      </c>
      <c r="O58" s="1" t="s">
        <v>35</v>
      </c>
      <c r="P58" s="1">
        <v>9.2899999999999996E-2</v>
      </c>
      <c r="Q58" s="1">
        <v>92.94</v>
      </c>
      <c r="R58" s="1">
        <v>1.968202668</v>
      </c>
      <c r="S58" s="1">
        <v>1.2E-2</v>
      </c>
      <c r="T58" s="1">
        <v>11.72</v>
      </c>
      <c r="U58" s="3">
        <v>0.44641915300000001</v>
      </c>
      <c r="V58" s="3">
        <v>-0.35025718099999997</v>
      </c>
      <c r="W58" s="4">
        <v>1.1355628974206426</v>
      </c>
      <c r="X58" s="2">
        <f>LOG(W58)</f>
        <v>5.5211194254738874E-2</v>
      </c>
      <c r="Y58" s="1">
        <v>0.37156588499999998</v>
      </c>
      <c r="Z58" s="1">
        <v>-0.42996416700000001</v>
      </c>
      <c r="AA58" s="1">
        <v>0.53903635900000002</v>
      </c>
      <c r="AB58" s="1">
        <v>-0.26838193999999999</v>
      </c>
      <c r="AC58" s="1">
        <f t="shared" si="0"/>
        <v>0.86934125095873593</v>
      </c>
      <c r="AD58" s="1">
        <f>LOG(AC58)</f>
        <v>-6.0809712254837237E-2</v>
      </c>
      <c r="AE58" s="1">
        <v>0.68931506799999998</v>
      </c>
      <c r="AF58" s="1">
        <v>-0.16158222799999999</v>
      </c>
    </row>
    <row r="59" spans="1:32" x14ac:dyDescent="0.35">
      <c r="A59" s="1" t="s">
        <v>95</v>
      </c>
      <c r="B59" s="1" t="s">
        <v>33</v>
      </c>
      <c r="C59" s="1" t="s">
        <v>80</v>
      </c>
      <c r="D59" s="1">
        <v>6.0557999999999996</v>
      </c>
      <c r="E59" s="1">
        <v>0.78217152400000001</v>
      </c>
      <c r="F59" s="1">
        <v>34.76</v>
      </c>
      <c r="G59" s="1">
        <v>1.5410797679999999</v>
      </c>
      <c r="H59" s="1">
        <v>1.7867999999999999</v>
      </c>
      <c r="I59" s="1">
        <v>0.252075944</v>
      </c>
      <c r="J59" s="1">
        <f>(D59/14.0067)/(H59/30.9738)</f>
        <v>7.4946998141726882</v>
      </c>
      <c r="K59" s="1">
        <f>LOG(J59)</f>
        <v>0.87475424270008839</v>
      </c>
      <c r="L59" s="1">
        <f>(F59/12.011)/(D59/14.0067)</f>
        <v>6.6936793457346555</v>
      </c>
      <c r="M59" s="1">
        <f>LOG(L59)</f>
        <v>0.82566490406097193</v>
      </c>
      <c r="N59" s="1">
        <f>(F59/12.011)/(H59/30.9738)</f>
        <v>50.167117348609082</v>
      </c>
      <c r="O59" s="1">
        <f>LOG(N59)</f>
        <v>1.7004191467610603</v>
      </c>
      <c r="P59" s="1">
        <v>7.5800000000000006E-2</v>
      </c>
      <c r="Q59" s="1">
        <v>75.78</v>
      </c>
      <c r="R59" s="1">
        <v>1.8795546009999999</v>
      </c>
      <c r="S59" s="1">
        <v>1.4999999999999999E-2</v>
      </c>
      <c r="T59" s="1">
        <v>14.71</v>
      </c>
      <c r="U59" s="3">
        <v>0.33171357699999998</v>
      </c>
      <c r="V59" s="3">
        <v>-0.47923675199999999</v>
      </c>
      <c r="W59" s="4">
        <v>0.21281935841108671</v>
      </c>
      <c r="X59" s="2">
        <f>LOG(W59)</f>
        <v>-0.67198887041489896</v>
      </c>
      <c r="Y59" s="1">
        <v>0.27794596300000002</v>
      </c>
      <c r="Z59" s="1">
        <v>-0.55603962900000004</v>
      </c>
      <c r="AA59" s="1">
        <v>8.2799021E-2</v>
      </c>
      <c r="AB59" s="1">
        <v>-1.0819747980000001</v>
      </c>
      <c r="AC59" s="1">
        <f t="shared" si="0"/>
        <v>3.4467579088634746</v>
      </c>
      <c r="AD59" s="1">
        <f>LOG(AC59)</f>
        <v>0.53741078078625892</v>
      </c>
      <c r="AE59" s="1">
        <v>3.3568750000000001</v>
      </c>
      <c r="AF59" s="1">
        <v>0.52593517000000001</v>
      </c>
    </row>
    <row r="60" spans="1:32" x14ac:dyDescent="0.35">
      <c r="A60" s="1" t="s">
        <v>96</v>
      </c>
      <c r="B60" s="1" t="s">
        <v>33</v>
      </c>
      <c r="C60" s="1" t="s">
        <v>80</v>
      </c>
      <c r="D60" s="1" t="s">
        <v>35</v>
      </c>
      <c r="E60" s="1" t="s">
        <v>35</v>
      </c>
      <c r="F60" s="1" t="s">
        <v>35</v>
      </c>
      <c r="G60" s="1" t="s">
        <v>35</v>
      </c>
      <c r="H60" s="1">
        <v>1.5674999999999999</v>
      </c>
      <c r="I60" s="1">
        <v>0.19520755000000001</v>
      </c>
      <c r="J60" s="1" t="s">
        <v>35</v>
      </c>
      <c r="K60" s="1" t="s">
        <v>35</v>
      </c>
      <c r="L60" s="1" t="s">
        <v>35</v>
      </c>
      <c r="M60" s="1" t="s">
        <v>35</v>
      </c>
      <c r="N60" s="1" t="s">
        <v>35</v>
      </c>
      <c r="O60" s="1" t="s">
        <v>35</v>
      </c>
      <c r="P60" s="1">
        <v>6.0400000000000002E-2</v>
      </c>
      <c r="Q60" s="1">
        <v>60.42</v>
      </c>
      <c r="R60" s="1">
        <v>1.7811807209999999</v>
      </c>
      <c r="S60" s="1">
        <v>1.9E-2</v>
      </c>
      <c r="T60" s="1">
        <v>19.2</v>
      </c>
      <c r="U60" s="3">
        <v>0.23690376499999999</v>
      </c>
      <c r="V60" s="3">
        <v>-0.62542803700000005</v>
      </c>
      <c r="W60" s="4">
        <v>-0.21013039442854273</v>
      </c>
      <c r="X60" s="2" t="s">
        <v>35</v>
      </c>
      <c r="Y60" s="1">
        <v>0.23469698999999999</v>
      </c>
      <c r="Z60" s="1">
        <v>-0.62949248000000002</v>
      </c>
      <c r="AA60" s="1">
        <v>-8.1131429999999997E-3</v>
      </c>
      <c r="AB60" s="1" t="s">
        <v>35</v>
      </c>
      <c r="AC60" s="1">
        <f t="shared" si="0"/>
        <v>-2.4931117753764651</v>
      </c>
      <c r="AD60" s="1" t="s">
        <v>35</v>
      </c>
      <c r="AE60" s="1">
        <v>-28.928000000000001</v>
      </c>
      <c r="AF60" s="1" t="s">
        <v>35</v>
      </c>
    </row>
    <row r="61" spans="1:32" x14ac:dyDescent="0.35">
      <c r="A61" s="1" t="s">
        <v>97</v>
      </c>
      <c r="B61" s="1" t="s">
        <v>33</v>
      </c>
      <c r="C61" s="1" t="s">
        <v>80</v>
      </c>
      <c r="D61" s="1">
        <v>6.4560000000000004</v>
      </c>
      <c r="E61" s="1">
        <v>0.80996352199999999</v>
      </c>
      <c r="F61" s="1">
        <v>33.277000000000001</v>
      </c>
      <c r="G61" s="1">
        <v>1.522144167</v>
      </c>
      <c r="H61" s="1" t="s">
        <v>35</v>
      </c>
      <c r="I61" s="1" t="s">
        <v>35</v>
      </c>
      <c r="J61" s="1" t="s">
        <v>35</v>
      </c>
      <c r="K61" s="1" t="s">
        <v>35</v>
      </c>
      <c r="L61" s="1">
        <f>(F61/12.011)/(D61/14.0067)</f>
        <v>6.0108695785059485</v>
      </c>
      <c r="M61" s="1">
        <f>LOG(L61)</f>
        <v>0.7789373049192615</v>
      </c>
      <c r="N61" s="1" t="s">
        <v>35</v>
      </c>
      <c r="O61" s="1" t="s">
        <v>35</v>
      </c>
      <c r="P61" s="1">
        <v>6.3899999999999998E-2</v>
      </c>
      <c r="Q61" s="1">
        <v>63.91</v>
      </c>
      <c r="R61" s="1">
        <v>1.805568818</v>
      </c>
      <c r="S61" s="1">
        <v>2.1000000000000001E-2</v>
      </c>
      <c r="T61" s="1">
        <v>20.52</v>
      </c>
      <c r="U61" s="3">
        <v>5.4611110999999997E-2</v>
      </c>
      <c r="V61" s="3">
        <v>-1.262718988</v>
      </c>
      <c r="W61" s="4">
        <v>-9.9711297443402826E-3</v>
      </c>
      <c r="X61" s="2" t="s">
        <v>35</v>
      </c>
      <c r="Y61" s="1">
        <v>0.22464188299999999</v>
      </c>
      <c r="Z61" s="1">
        <v>-0.64850926900000005</v>
      </c>
      <c r="AA61" s="1">
        <v>0.169509206</v>
      </c>
      <c r="AB61" s="1">
        <v>-0.77080671000000001</v>
      </c>
      <c r="AC61" s="1">
        <f t="shared" si="0"/>
        <v>-12.11142676313831</v>
      </c>
      <c r="AD61" s="1" t="s">
        <v>35</v>
      </c>
      <c r="AE61" s="1">
        <v>1.3252488689999999</v>
      </c>
      <c r="AF61" s="1">
        <v>0.12229744200000001</v>
      </c>
    </row>
    <row r="62" spans="1:32" x14ac:dyDescent="0.35">
      <c r="A62" s="1" t="s">
        <v>98</v>
      </c>
      <c r="B62" s="1" t="s">
        <v>42</v>
      </c>
      <c r="C62" s="1" t="s">
        <v>80</v>
      </c>
      <c r="D62" s="1">
        <v>6.8838999999999997</v>
      </c>
      <c r="E62" s="1">
        <v>0.83783455299999998</v>
      </c>
      <c r="F62" s="1">
        <v>34.893999999999998</v>
      </c>
      <c r="G62" s="1">
        <v>1.5427507570000001</v>
      </c>
      <c r="H62" s="1">
        <v>1.6031</v>
      </c>
      <c r="I62" s="1">
        <v>0.20496061400000001</v>
      </c>
      <c r="J62" s="1">
        <f>(D62/14.0067)/(H62/30.9738)</f>
        <v>9.4958227974091383</v>
      </c>
      <c r="K62" s="1">
        <f>LOG(J62)</f>
        <v>0.97753260160518607</v>
      </c>
      <c r="L62" s="1">
        <f>(F62/12.011)/(D62/14.0067)</f>
        <v>5.9111620286564817</v>
      </c>
      <c r="M62" s="1">
        <f>LOG(L62)</f>
        <v>0.77167286379601885</v>
      </c>
      <c r="N62" s="1">
        <f>(F62/12.011)/(H62/30.9738)</f>
        <v>56.131347150895472</v>
      </c>
      <c r="O62" s="1">
        <f>LOG(N62)</f>
        <v>1.749205465401205</v>
      </c>
      <c r="P62" s="1">
        <v>8.5400000000000004E-2</v>
      </c>
      <c r="Q62" s="1">
        <v>85.39</v>
      </c>
      <c r="R62" s="1">
        <v>1.9314070139999999</v>
      </c>
      <c r="S62" s="1">
        <v>2.1999999999999999E-2</v>
      </c>
      <c r="T62" s="1">
        <v>22.01</v>
      </c>
      <c r="U62" s="3">
        <v>0.51275692399999995</v>
      </c>
      <c r="V62" s="3">
        <v>-0.29008846599999999</v>
      </c>
      <c r="W62" s="5">
        <v>4.7377775328423892</v>
      </c>
      <c r="X62" s="2">
        <f>LOG(W62)</f>
        <v>0.67557466412687361</v>
      </c>
      <c r="Y62" s="1">
        <v>0.253554051</v>
      </c>
      <c r="Z62" s="1">
        <v>-0.59592944599999997</v>
      </c>
      <c r="AA62" s="1">
        <v>2.6768758799999999</v>
      </c>
      <c r="AB62" s="1">
        <v>0.42762823500000002</v>
      </c>
      <c r="AC62" s="1">
        <f t="shared" si="0"/>
        <v>0.23932911358750059</v>
      </c>
      <c r="AD62" s="1">
        <f>LOG(AC62)</f>
        <v>-0.6210044676994485</v>
      </c>
      <c r="AE62" s="1">
        <v>9.4720136999999996E-2</v>
      </c>
      <c r="AF62" s="1">
        <v>-1.0235576820000001</v>
      </c>
    </row>
    <row r="63" spans="1:32" x14ac:dyDescent="0.35">
      <c r="A63" s="1" t="s">
        <v>99</v>
      </c>
      <c r="B63" s="1" t="s">
        <v>42</v>
      </c>
      <c r="C63" s="1" t="s">
        <v>80</v>
      </c>
      <c r="D63" s="1">
        <v>6.1551999999999998</v>
      </c>
      <c r="E63" s="1">
        <v>0.78924216899999999</v>
      </c>
      <c r="F63" s="1">
        <v>28.475000000000001</v>
      </c>
      <c r="G63" s="1">
        <v>1.4544637330000001</v>
      </c>
      <c r="H63" s="1" t="s">
        <v>35</v>
      </c>
      <c r="I63" s="1" t="s">
        <v>35</v>
      </c>
      <c r="J63" s="1" t="s">
        <v>35</v>
      </c>
      <c r="K63" s="1" t="s">
        <v>35</v>
      </c>
      <c r="L63" s="1">
        <f>(F63/12.011)/(D63/14.0067)</f>
        <v>5.394835711803216</v>
      </c>
      <c r="M63" s="1">
        <f>LOG(L63)</f>
        <v>0.73197822370962606</v>
      </c>
      <c r="N63" s="1" t="s">
        <v>35</v>
      </c>
      <c r="O63" s="1" t="s">
        <v>35</v>
      </c>
      <c r="P63" s="1">
        <v>2.6700000000000002E-2</v>
      </c>
      <c r="Q63" s="1">
        <v>26.69</v>
      </c>
      <c r="R63" s="1">
        <v>1.4263485739999999</v>
      </c>
      <c r="S63" s="1">
        <v>0.02</v>
      </c>
      <c r="T63" s="1">
        <v>20.18</v>
      </c>
      <c r="U63" s="3">
        <v>0.79856596099999999</v>
      </c>
      <c r="V63" s="3">
        <v>-9.7689206000000001E-2</v>
      </c>
      <c r="W63" s="5">
        <v>-0.41324135499085368</v>
      </c>
      <c r="X63" s="2" t="s">
        <v>35</v>
      </c>
      <c r="Y63" s="1">
        <v>0.29988466000000003</v>
      </c>
      <c r="Z63" s="1">
        <v>-0.523045749</v>
      </c>
      <c r="AA63" s="1">
        <v>0.32140994299999998</v>
      </c>
      <c r="AB63" s="1">
        <v>-0.49294069200000001</v>
      </c>
      <c r="AC63" s="1">
        <f t="shared" si="0"/>
        <v>-4.2733226069174064</v>
      </c>
      <c r="AD63" s="1" t="s">
        <v>35</v>
      </c>
      <c r="AE63" s="1">
        <v>0.93302857100000003</v>
      </c>
      <c r="AF63" s="1">
        <v>-3.0105057000000001E-2</v>
      </c>
    </row>
    <row r="64" spans="1:32" x14ac:dyDescent="0.35">
      <c r="A64" s="1" t="s">
        <v>100</v>
      </c>
      <c r="B64" s="1" t="s">
        <v>42</v>
      </c>
      <c r="C64" s="1" t="s">
        <v>80</v>
      </c>
      <c r="D64" s="1" t="s">
        <v>35</v>
      </c>
      <c r="E64" s="1" t="s">
        <v>35</v>
      </c>
      <c r="F64" s="1" t="s">
        <v>35</v>
      </c>
      <c r="G64" s="1" t="s">
        <v>35</v>
      </c>
      <c r="H64" s="1">
        <v>1.7634000000000001</v>
      </c>
      <c r="I64" s="1">
        <v>0.24635083599999999</v>
      </c>
      <c r="J64" s="1" t="s">
        <v>35</v>
      </c>
      <c r="K64" s="1" t="s">
        <v>35</v>
      </c>
      <c r="L64" s="1" t="s">
        <v>35</v>
      </c>
      <c r="M64" s="1" t="s">
        <v>35</v>
      </c>
      <c r="N64" s="1" t="s">
        <v>35</v>
      </c>
      <c r="O64" s="1" t="s">
        <v>35</v>
      </c>
      <c r="P64" s="1">
        <v>7.5200000000000003E-2</v>
      </c>
      <c r="Q64" s="1">
        <v>75.23</v>
      </c>
      <c r="R64" s="1">
        <v>1.8763910619999999</v>
      </c>
      <c r="S64" s="1">
        <v>2.1000000000000001E-2</v>
      </c>
      <c r="T64" s="1">
        <v>20.8</v>
      </c>
      <c r="U64" s="3">
        <v>0.17228212600000001</v>
      </c>
      <c r="V64" s="3">
        <v>-0.76375977799999994</v>
      </c>
      <c r="W64" s="5">
        <v>0.16224753891986099</v>
      </c>
      <c r="X64" s="2">
        <v>-0.59273516299999995</v>
      </c>
      <c r="Y64" s="1">
        <v>1.8818108E-2</v>
      </c>
      <c r="Z64" s="1">
        <v>-1.7254240430000001</v>
      </c>
      <c r="AA64" s="1">
        <v>3.1928231000000001E-2</v>
      </c>
      <c r="AB64" s="1">
        <v>-1.495825143</v>
      </c>
      <c r="AC64" s="1">
        <f t="shared" si="0"/>
        <v>2.3481225941003268</v>
      </c>
      <c r="AD64" s="1">
        <f>LOG(AC64)</f>
        <v>0.37072076742710852</v>
      </c>
      <c r="AE64" s="1">
        <v>0.58938775499999996</v>
      </c>
      <c r="AF64" s="1">
        <v>-0.229598891</v>
      </c>
    </row>
    <row r="65" spans="1:32" x14ac:dyDescent="0.35">
      <c r="A65" s="1" t="s">
        <v>101</v>
      </c>
      <c r="B65" s="1" t="s">
        <v>42</v>
      </c>
      <c r="C65" s="1" t="s">
        <v>80</v>
      </c>
      <c r="D65" s="1" t="s">
        <v>35</v>
      </c>
      <c r="E65" s="1" t="s">
        <v>35</v>
      </c>
      <c r="F65" s="1" t="s">
        <v>35</v>
      </c>
      <c r="G65" s="1" t="s">
        <v>35</v>
      </c>
      <c r="H65" s="1" t="s">
        <v>35</v>
      </c>
      <c r="I65" s="1" t="s">
        <v>35</v>
      </c>
      <c r="J65" s="1" t="s">
        <v>35</v>
      </c>
      <c r="K65" s="1" t="s">
        <v>35</v>
      </c>
      <c r="L65" s="1" t="s">
        <v>35</v>
      </c>
      <c r="M65" s="1" t="s">
        <v>35</v>
      </c>
      <c r="N65" s="1" t="s">
        <v>35</v>
      </c>
      <c r="O65" s="1" t="s">
        <v>35</v>
      </c>
      <c r="P65" s="1">
        <v>7.5200000000000003E-2</v>
      </c>
      <c r="Q65" s="1">
        <v>75.23</v>
      </c>
      <c r="R65" s="1">
        <v>1.8763910619999999</v>
      </c>
      <c r="S65" s="1">
        <v>0.02</v>
      </c>
      <c r="T65" s="1">
        <v>19.66</v>
      </c>
      <c r="U65" s="3">
        <v>0.19886726499999999</v>
      </c>
      <c r="V65" s="3">
        <v>-0.70143669900000005</v>
      </c>
      <c r="W65" s="5">
        <v>-0.12315174640905151</v>
      </c>
      <c r="X65" s="2" t="s">
        <v>35</v>
      </c>
      <c r="Y65" s="1">
        <v>0.36442491399999999</v>
      </c>
      <c r="Z65" s="1">
        <v>-0.43839193999999998</v>
      </c>
      <c r="AA65" s="1">
        <v>1.6289913999999999E-2</v>
      </c>
      <c r="AB65" s="1">
        <v>-1.7880812079999999</v>
      </c>
      <c r="AC65" s="1">
        <f t="shared" si="0"/>
        <v>-3.5709304274985674</v>
      </c>
      <c r="AD65" s="1" t="s">
        <v>35</v>
      </c>
      <c r="AE65" s="1">
        <v>22.371200000000002</v>
      </c>
      <c r="AF65" s="1">
        <v>1.34968928</v>
      </c>
    </row>
    <row r="66" spans="1:32" x14ac:dyDescent="0.35">
      <c r="A66" s="1" t="s">
        <v>102</v>
      </c>
      <c r="B66" s="1" t="s">
        <v>42</v>
      </c>
      <c r="C66" s="1" t="s">
        <v>80</v>
      </c>
      <c r="D66" s="1" t="s">
        <v>35</v>
      </c>
      <c r="E66" s="1" t="s">
        <v>35</v>
      </c>
      <c r="F66" s="1" t="s">
        <v>35</v>
      </c>
      <c r="G66" s="1" t="s">
        <v>35</v>
      </c>
      <c r="H66" s="1">
        <v>1.7096</v>
      </c>
      <c r="I66" s="1">
        <v>0.232894509</v>
      </c>
      <c r="J66" s="1" t="s">
        <v>35</v>
      </c>
      <c r="K66" s="1" t="s">
        <v>35</v>
      </c>
      <c r="L66" s="1" t="s">
        <v>35</v>
      </c>
      <c r="M66" s="1" t="s">
        <v>35</v>
      </c>
      <c r="N66" s="1" t="s">
        <v>35</v>
      </c>
      <c r="O66" s="1" t="s">
        <v>35</v>
      </c>
      <c r="P66" s="1">
        <v>9.11E-2</v>
      </c>
      <c r="Q66" s="1">
        <v>91.11</v>
      </c>
      <c r="R66" s="1">
        <v>1.959566047</v>
      </c>
      <c r="S66" s="1">
        <v>1.7000000000000001E-2</v>
      </c>
      <c r="T66" s="1">
        <v>17.38</v>
      </c>
      <c r="U66" s="3">
        <v>0.28171075299999998</v>
      </c>
      <c r="V66" s="3">
        <v>-0.55019657600000005</v>
      </c>
      <c r="W66" s="5">
        <v>-5.6492797975298055E-2</v>
      </c>
      <c r="X66" s="2" t="s">
        <v>35</v>
      </c>
      <c r="Y66" s="1">
        <v>0.84904909200000001</v>
      </c>
      <c r="Z66" s="1">
        <v>-7.1067197999999998E-2</v>
      </c>
      <c r="AA66" s="1">
        <v>11.06182787</v>
      </c>
      <c r="AB66" s="1">
        <v>1.0438268959999999</v>
      </c>
      <c r="AC66" s="1">
        <f t="shared" si="0"/>
        <v>-11.027295239826367</v>
      </c>
      <c r="AD66" s="1" t="s">
        <v>35</v>
      </c>
      <c r="AE66" s="1">
        <v>7.6754864000000006E-2</v>
      </c>
      <c r="AF66" s="1">
        <v>-1.114894093</v>
      </c>
    </row>
    <row r="67" spans="1:32" x14ac:dyDescent="0.35">
      <c r="A67" s="1" t="s">
        <v>103</v>
      </c>
      <c r="B67" s="1" t="s">
        <v>42</v>
      </c>
      <c r="C67" s="1" t="s">
        <v>80</v>
      </c>
      <c r="D67" s="1">
        <v>6.8132999999999999</v>
      </c>
      <c r="E67" s="1">
        <v>0.83335751199999997</v>
      </c>
      <c r="F67" s="1">
        <v>35.253500000000003</v>
      </c>
      <c r="G67" s="1">
        <v>1.5472022409999999</v>
      </c>
      <c r="H67" s="1" t="s">
        <v>35</v>
      </c>
      <c r="I67" s="1" t="s">
        <v>35</v>
      </c>
      <c r="J67" s="1" t="s">
        <v>35</v>
      </c>
      <c r="K67" s="1" t="s">
        <v>35</v>
      </c>
      <c r="L67" s="1">
        <f>(F67/12.011)/(D67/14.0067)</f>
        <v>6.0339455740344237</v>
      </c>
      <c r="M67" s="1">
        <f>LOG(L67)</f>
        <v>0.78060138853649641</v>
      </c>
      <c r="N67" s="1" t="s">
        <v>35</v>
      </c>
      <c r="O67" s="1" t="s">
        <v>35</v>
      </c>
      <c r="P67" s="1">
        <v>8.4400000000000003E-2</v>
      </c>
      <c r="Q67" s="1">
        <v>84.36</v>
      </c>
      <c r="R67" s="1">
        <v>1.926136571</v>
      </c>
      <c r="S67" s="1">
        <v>2.1999999999999999E-2</v>
      </c>
      <c r="T67" s="1">
        <v>22.48</v>
      </c>
      <c r="U67" s="3">
        <v>-0.14619883</v>
      </c>
      <c r="V67" s="3" t="s">
        <v>35</v>
      </c>
      <c r="W67" s="5">
        <v>-0.13422865590048252</v>
      </c>
      <c r="X67" s="2" t="s">
        <v>35</v>
      </c>
      <c r="Y67" s="1">
        <v>-3.3423516E-2</v>
      </c>
      <c r="Z67" s="1" t="s">
        <v>35</v>
      </c>
      <c r="AA67" s="1">
        <v>1.027343133</v>
      </c>
      <c r="AB67" s="1">
        <v>1.1715522000000001E-2</v>
      </c>
      <c r="AC67" s="1">
        <f t="shared" ref="AC67" si="9">(U67/14.0067)/(W67/30.9738)</f>
        <v>2.4085591623883578</v>
      </c>
      <c r="AD67" s="1">
        <f>LOG(AC67)</f>
        <v>0.3817573185280666</v>
      </c>
      <c r="AE67" s="1">
        <v>-3.2533936999999999E-2</v>
      </c>
      <c r="AF67" s="1" t="s">
        <v>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E14" sqref="E14"/>
    </sheetView>
  </sheetViews>
  <sheetFormatPr baseColWidth="10" defaultRowHeight="14.5" x14ac:dyDescent="0.35"/>
  <sheetData>
    <row r="1" spans="1:4" x14ac:dyDescent="0.35">
      <c r="B1" s="1" t="s">
        <v>55</v>
      </c>
      <c r="C1" s="1" t="s">
        <v>34</v>
      </c>
      <c r="D1" s="1" t="s">
        <v>80</v>
      </c>
    </row>
    <row r="2" spans="1:4" x14ac:dyDescent="0.35">
      <c r="A2" t="s">
        <v>104</v>
      </c>
      <c r="B2" s="9">
        <f>AVERAGE(Hoja1!F20:F21,Hoja1!F23,Hoja1!F26:F27,Hoja1!F29,Hoja1!F33,Hoja1!F35,Hoja1!F37:F39,Hoja1!F43)</f>
        <v>38.16920833333333</v>
      </c>
      <c r="C2" s="9">
        <f>AVERAGE(Hoja1!F2,Hoja1!F4:F5,Hoja1!F7:F9,Hoja1!F11:F16)</f>
        <v>33.233625000000004</v>
      </c>
      <c r="D2" s="9">
        <f>AVERAGE(Hoja1!F44:F45,Hoja1!F49,Hoja1!F51:F52,Hoja1!F54,Hoja1!F56,Hoja1!F59,Hoja1!F61:F63,Hoja1!F67)</f>
        <v>32.370624999999997</v>
      </c>
    </row>
    <row r="3" spans="1:4" x14ac:dyDescent="0.35">
      <c r="A3" t="s">
        <v>105</v>
      </c>
      <c r="B3" s="9">
        <f>AVERAGE(Hoja1!D20:D21,Hoja1!D23,Hoja1!D26:D27,Hoja1!D29,Hoja1!D33,Hoja1!D35,Hoja1!D37:D39,Hoja1!D43)</f>
        <v>10.199466666666666</v>
      </c>
      <c r="C3" s="9">
        <f>AVERAGE(Hoja1!D2,Hoja1!D4:D5,Hoja1!D7:D9,Hoja1!D11:D16)</f>
        <v>6.2387833333333331</v>
      </c>
      <c r="D3" s="9">
        <f>AVERAGE(Hoja1!D44:D45,Hoja1!D49,Hoja1!D51:D52,Hoja1!D54,Hoja1!D56,Hoja1!D59,Hoja1!D61:D63,Hoja1!D67)</f>
        <v>6.0484</v>
      </c>
    </row>
    <row r="4" spans="1:4" x14ac:dyDescent="0.35">
      <c r="A4" t="s">
        <v>106</v>
      </c>
      <c r="B4" s="9">
        <f>AVERAGE(Hoja1!H20:H40,Hoja1!H42:H43)</f>
        <v>1.3342549973913047</v>
      </c>
      <c r="C4" s="9">
        <f>AVERAGE(Hoja1!H2:H17)</f>
        <v>1.0892062499999999</v>
      </c>
      <c r="D4" s="9">
        <f>AVERAGE(Hoja1!H44:H48,Hoja1!H51:H54,Hoja1!H56,Hoja1!H58:H60,Hoja1!H62,Hoja1!H64,Hoja1!H66)</f>
        <v>1.7165812499999999</v>
      </c>
    </row>
    <row r="5" spans="1:4" x14ac:dyDescent="0.35">
      <c r="A5" t="s">
        <v>107</v>
      </c>
      <c r="B5" s="9">
        <f>AVERAGE(Hoja1!L20:L21,Hoja1!L23,Hoja1!L26:L27,Hoja1!L29,Hoja1!L33,Hoja1!L35,Hoja1!L37:L39,Hoja1!L43)</f>
        <v>4.3707408552628824</v>
      </c>
      <c r="C5" s="9">
        <f>AVERAGE(Hoja1!L2,Hoja1!L4:L5,Hoja1!L7:L9,Hoja1!L11:L16)</f>
        <v>6.2279376473123271</v>
      </c>
      <c r="D5" s="9">
        <f>AVERAGE(Hoja1!L44:L45,Hoja1!L49,Hoja1!L51:L52,Hoja1!L54,Hoja1!L56,Hoja1!L59,Hoja1!L61,Hoja1!L62:L63,Hoja1!L67)</f>
        <v>6.2570946247023445</v>
      </c>
    </row>
    <row r="6" spans="1:4" x14ac:dyDescent="0.35">
      <c r="A6" t="s">
        <v>108</v>
      </c>
      <c r="B6" s="9">
        <f>AVERAGE(Hoja1!N20:N21,Hoja1!N23,Hoja1!N26:N27,Hoja1!N29,Hoja1!N33,Hoja1!N35,Hoja1!N37:N39,Hoja1!N43)</f>
        <v>72.157872888852495</v>
      </c>
      <c r="C6" s="9">
        <f>AVERAGE(Hoja1!N2,Hoja1!N4:N5,Hoja1!N7:N9,Hoja1!N11:N16)</f>
        <v>79.284144937575419</v>
      </c>
      <c r="D6" s="9">
        <f>AVERAGE(Hoja1!N44:N45,Hoja1!N51:N52,Hoja1!N54,Hoja1!N56,Hoja1!N59,Hoja1!N62,)</f>
        <v>44.301386709965975</v>
      </c>
    </row>
    <row r="7" spans="1:4" x14ac:dyDescent="0.35">
      <c r="A7" t="s">
        <v>109</v>
      </c>
      <c r="B7" s="9">
        <f>AVERAGE(Hoja1!J20:J21,Hoja1!J23,Hoja1!J26:J27,Hoja1!J29,Hoja1!J33,Hoja1!J35,Hoja1!J37:J39,Hoja1!J43)</f>
        <v>16.564343546367109</v>
      </c>
      <c r="C7" s="9">
        <f>AVERAGE(Hoja1!J2,Hoja1!J4:J5,Hoja1!J7:J9,Hoja1!J11:J16)</f>
        <v>12.807852314892697</v>
      </c>
      <c r="D7" s="9">
        <f>AVERAGE(Hoja1!J44:J45,Hoja1!J51:J52,Hoja1!J54,Hoja1!J56,Hoja1!J59,Hoja1!J62,)</f>
        <v>7.0241249132948855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Débora</dc:creator>
  <cp:lastModifiedBy>Débora</cp:lastModifiedBy>
  <dcterms:created xsi:type="dcterms:W3CDTF">2022-11-17T14:58:48Z</dcterms:created>
  <dcterms:modified xsi:type="dcterms:W3CDTF">2022-12-15T15:33:12Z</dcterms:modified>
</cp:coreProperties>
</file>